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6995" windowHeight="8475"/>
  </bookViews>
  <sheets>
    <sheet name="2019-2021" sheetId="1" r:id="rId1"/>
  </sheets>
  <definedNames>
    <definedName name="_xlnm.Print_Area" localSheetId="0">'2019-2021'!$A$1:$F$57</definedName>
  </definedNames>
  <calcPr calcId="145621"/>
</workbook>
</file>

<file path=xl/calcChain.xml><?xml version="1.0" encoding="utf-8"?>
<calcChain xmlns="http://schemas.openxmlformats.org/spreadsheetml/2006/main">
  <c r="F39" i="1" l="1"/>
  <c r="E39" i="1"/>
  <c r="D15" i="1"/>
  <c r="D39" i="1"/>
  <c r="D24" i="1"/>
  <c r="F15" i="1" l="1"/>
  <c r="E15" i="1"/>
  <c r="D34" i="1" l="1"/>
  <c r="D33" i="1" s="1"/>
  <c r="D31" i="1"/>
  <c r="D28" i="1"/>
  <c r="D27" i="1" s="1"/>
  <c r="D26" i="1" s="1"/>
  <c r="D23" i="1"/>
  <c r="D22" i="1" s="1"/>
  <c r="D18" i="1"/>
  <c r="D14" i="1" l="1"/>
  <c r="D38" i="1" s="1"/>
  <c r="D21" i="1"/>
  <c r="D12" i="1" l="1"/>
  <c r="D37" i="1"/>
  <c r="F31" i="1"/>
  <c r="D41" i="1" l="1"/>
  <c r="F34" i="1" l="1"/>
  <c r="F33" i="1" s="1"/>
  <c r="E34" i="1"/>
  <c r="E33" i="1"/>
  <c r="E31" i="1"/>
  <c r="E28" i="1"/>
  <c r="E27" i="1" s="1"/>
  <c r="E26" i="1" s="1"/>
  <c r="F27" i="1"/>
  <c r="F26" i="1" s="1"/>
  <c r="F23" i="1"/>
  <c r="F22" i="1" s="1"/>
  <c r="E23" i="1"/>
  <c r="E22" i="1" s="1"/>
  <c r="F18" i="1"/>
  <c r="E18" i="1"/>
  <c r="E14" i="1" l="1"/>
  <c r="E38" i="1" s="1"/>
  <c r="F14" i="1"/>
  <c r="F38" i="1" s="1"/>
  <c r="F21" i="1"/>
  <c r="E21" i="1"/>
  <c r="F12" i="1" l="1"/>
  <c r="F37" i="1"/>
  <c r="E12" i="1"/>
  <c r="E37" i="1"/>
  <c r="F41" i="1" l="1"/>
  <c r="E41" i="1"/>
  <c r="H55" i="1" l="1"/>
  <c r="H41" i="1" l="1"/>
</calcChain>
</file>

<file path=xl/sharedStrings.xml><?xml version="1.0" encoding="utf-8"?>
<sst xmlns="http://schemas.openxmlformats.org/spreadsheetml/2006/main" count="69" uniqueCount="65">
  <si>
    <t xml:space="preserve">к решению Воронежской </t>
  </si>
  <si>
    <t>городской Думы</t>
  </si>
  <si>
    <t xml:space="preserve">от                           № </t>
  </si>
  <si>
    <t>тыс. рублей</t>
  </si>
  <si>
    <t>№ 
п/п</t>
  </si>
  <si>
    <t>Наименование источников внутреннего финансирования бюджета</t>
  </si>
  <si>
    <t>Код бюджетной 
классификации</t>
  </si>
  <si>
    <t>2019 год</t>
  </si>
  <si>
    <t>2020 год</t>
  </si>
  <si>
    <t>Кредиты кредитных организаций  в валюте Российской Федерации</t>
  </si>
  <si>
    <t>000 01 02 00 00 00 0000 000</t>
  </si>
  <si>
    <t>Получение кредитов от кредитных организаций</t>
  </si>
  <si>
    <t>в валюте Российской Федерации</t>
  </si>
  <si>
    <t>000 01 02 00 00 00 0000 700</t>
  </si>
  <si>
    <t>Получение кредитов от кредитных организаций бюджетами городских округов</t>
  </si>
  <si>
    <t>000 01 02 00 00 04 0000 710</t>
  </si>
  <si>
    <t xml:space="preserve"> в валюте Российской Федерации</t>
  </si>
  <si>
    <t>Погашение кредитов, предоставленных кредитными организациями</t>
  </si>
  <si>
    <t>000 01 02 00 00 00 0000 800</t>
  </si>
  <si>
    <t>Погашение бюджетами городских округов кредитов от кредитных организаций</t>
  </si>
  <si>
    <t>000 01 02 00 00 04 0000 810</t>
  </si>
  <si>
    <t>Бюджетные кредиты от других бюджетов бюджетной системы Российской Федерации</t>
  </si>
  <si>
    <t>000 01 03 00 00 00 0000 000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</si>
  <si>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</si>
  <si>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000 01 03 00 00 00 0000 700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</si>
  <si>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</si>
  <si>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000 01 03 00 00 04 0000 710</t>
  </si>
  <si>
    <t>из них бюджетные кредиты на пополнение остатков средств на счетах местных бюджетов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</si>
  <si>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</si>
  <si>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000 01 03 00 00 00 0000 800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</si>
  <si>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</si>
  <si>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000 01 03 00 00 04 0000 810</t>
  </si>
  <si>
    <t>бюджетный кредит на дороги (1077)</t>
  </si>
  <si>
    <t>Исполнение государственных и муниципальных гарантий в валюте Российской Федерации</t>
  </si>
  <si>
    <t>000 01 06 04 00 00 0000 000</t>
  </si>
  <si>
    <t>Исполнение муниципальных гарантий городских округов в валюте
Российской Федерации в случае, если исполнение гарантом 
муниципальных гарантий ведет к возникновению права регрессного
требования гаранта к принципалу либо обусловлено уступкой гаранту прав требования бенефициара к принципалу</t>
  </si>
  <si>
    <t>000 01 06 04 00 04 0000 810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</si>
  <si>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</si>
  <si>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</si>
  <si>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</si>
  <si>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</si>
  <si>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</si>
  <si>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000 01 06 05 01 04 0000 640</t>
  </si>
  <si>
    <t>Изменение остатков средств на счетах по учету средств бюджетов</t>
  </si>
  <si>
    <t>000 01 05 00 00 00 0000    000</t>
  </si>
  <si>
    <t>Увеличение прочих остатков денежных средств бюджетов городских округов</t>
  </si>
  <si>
    <t>000 01 05 02 01 04 0000    510</t>
  </si>
  <si>
    <t>ДОХОДЫ</t>
  </si>
  <si>
    <t>Уменьшение прочих остатков денежных средств бюджетов городских округов</t>
  </si>
  <si>
    <t>000 01 05 02 01 04 0000    610</t>
  </si>
  <si>
    <t>РАСХОДЫ</t>
  </si>
  <si>
    <t xml:space="preserve">ИТОГО "ИСТОЧНИКИ  ВНУТРЕННЕГО ФИНАНСИРОВАНИЯ </t>
  </si>
  <si>
    <t>000 01 00 00 00 00 0000 000</t>
  </si>
  <si>
    <t>ДЕФИЦИТА БЮДЖЕТА"</t>
  </si>
  <si>
    <t>Глава городского округа</t>
  </si>
  <si>
    <t>Председатель Воронежской</t>
  </si>
  <si>
    <t xml:space="preserve">город Воронеж                                                                                                                                                                   </t>
  </si>
  <si>
    <t xml:space="preserve">                           В.Ю. Кстенин</t>
  </si>
  <si>
    <t>В.Ф. Ходырев</t>
  </si>
  <si>
    <t>бюджетный кредит на частичное покрытие дефицита</t>
  </si>
  <si>
    <t>«Приложение № 3 к решению Воронежской городской Думы от                  № 
«О бюджете городского округа город Воронеж на 2019 год и на плановый период 2020 и 2021 годов»</t>
  </si>
  <si>
    <t>Приложение № 3</t>
  </si>
  <si>
    <t>2021 год</t>
  </si>
  <si>
    <t>бюджетный кредит полученный в 2018 на xfcnbxyjt gjrhsnbt ltabwbnf</t>
  </si>
  <si>
    <t>ИСТОЧНИКИ ВНУТРЕННЕГО ФИНАНСИРОВАНИЯ ДЕФИЦИТА БЮДЖЕТА 
ГОРОДСКОГО ОКРУГА ГОРОД ВОРОНЕЖ НА 2019 ГОД И НА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</si>
</sst>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1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4"/>
      <name val="Times New Roman"/>
      <family val="1"/>
    </font>
    <font>
      <sz val="2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164" fontId="7" fillId="0" borderId="4" xfId="0" applyNumberFormat="1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16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vertical="top"/>
    </xf>
    <xf numFmtId="0" fontId="2" fillId="0" borderId="9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/>
    </xf>
    <xf numFmtId="0" fontId="2" fillId="0" borderId="4" xfId="0" applyFont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8" fillId="0" borderId="3" xfId="0" applyFont="1" applyBorder="1" applyAlignment="1">
      <alignment vertical="top"/>
    </xf>
    <xf numFmtId="0" fontId="8" fillId="0" borderId="11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vertical="top"/>
    </xf>
    <xf numFmtId="0" fontId="8" fillId="0" borderId="0" xfId="0" applyFont="1"/>
    <xf numFmtId="164" fontId="8" fillId="0" borderId="0" xfId="0" applyNumberFormat="1" applyFont="1"/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164" fontId="2" fillId="0" borderId="2" xfId="1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vertical="top" wrapText="1"/>
    </xf>
    <xf numFmtId="0" fontId="2" fillId="0" borderId="0" xfId="0" applyFont="1" applyBorder="1"/>
    <xf numFmtId="0" fontId="2" fillId="0" borderId="12" xfId="0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4" fontId="2" fillId="0" borderId="6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164" fontId="2" fillId="0" borderId="5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/>
    <xf numFmtId="164" fontId="5" fillId="0" borderId="0" xfId="0" applyNumberFormat="1" applyFont="1" applyAlignment="1">
      <alignment horizontal="right"/>
    </xf>
    <xf numFmtId="164" fontId="11" fillId="0" borderId="0" xfId="0" applyNumberFormat="1" applyFont="1"/>
    <xf numFmtId="3" fontId="7" fillId="0" borderId="4" xfId="0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3" fontId="6" fillId="0" borderId="2" xfId="0" applyNumberFormat="1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center" vertical="top"/>
    </xf>
    <xf numFmtId="3" fontId="8" fillId="0" borderId="2" xfId="0" applyNumberFormat="1" applyFont="1" applyFill="1" applyBorder="1" applyAlignment="1">
      <alignment horizontal="center" vertical="top"/>
    </xf>
    <xf numFmtId="3" fontId="7" fillId="0" borderId="2" xfId="0" applyNumberFormat="1" applyFont="1" applyBorder="1" applyAlignment="1">
      <alignment horizontal="center" vertical="top"/>
    </xf>
    <xf numFmtId="3" fontId="2" fillId="0" borderId="2" xfId="1" applyNumberFormat="1" applyFont="1" applyBorder="1" applyAlignment="1">
      <alignment horizontal="center" vertical="top"/>
    </xf>
    <xf numFmtId="3" fontId="6" fillId="0" borderId="2" xfId="1" applyNumberFormat="1" applyFont="1" applyBorder="1" applyAlignment="1">
      <alignment horizontal="center" vertical="top"/>
    </xf>
    <xf numFmtId="3" fontId="9" fillId="0" borderId="2" xfId="1" applyNumberFormat="1" applyFont="1" applyBorder="1" applyAlignment="1">
      <alignment horizontal="center" vertical="top"/>
    </xf>
    <xf numFmtId="3" fontId="7" fillId="0" borderId="2" xfId="0" applyNumberFormat="1" applyFont="1" applyFill="1" applyBorder="1" applyAlignment="1" applyProtection="1">
      <alignment horizontal="center" vertical="top"/>
      <protection locked="0"/>
    </xf>
    <xf numFmtId="3" fontId="7" fillId="0" borderId="8" xfId="0" applyNumberFormat="1" applyFont="1" applyBorder="1" applyAlignment="1">
      <alignment horizontal="center" vertical="top"/>
    </xf>
    <xf numFmtId="3" fontId="7" fillId="0" borderId="3" xfId="0" applyNumberFormat="1" applyFont="1" applyBorder="1" applyAlignment="1">
      <alignment horizontal="center" vertical="top"/>
    </xf>
    <xf numFmtId="0" fontId="2" fillId="0" borderId="0" xfId="0" applyFont="1"/>
    <xf numFmtId="0" fontId="8" fillId="0" borderId="5" xfId="0" applyFont="1" applyBorder="1" applyAlignment="1">
      <alignment vertical="top" wrapText="1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center" vertical="top"/>
    </xf>
    <xf numFmtId="3" fontId="7" fillId="0" borderId="1" xfId="0" applyNumberFormat="1" applyFont="1" applyBorder="1" applyAlignment="1">
      <alignment horizontal="center" vertical="top"/>
    </xf>
    <xf numFmtId="3" fontId="7" fillId="0" borderId="2" xfId="0" applyNumberFormat="1" applyFont="1" applyFill="1" applyBorder="1" applyAlignment="1">
      <alignment horizontal="center" vertical="top"/>
    </xf>
    <xf numFmtId="3" fontId="2" fillId="0" borderId="2" xfId="1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2" fillId="0" borderId="0" xfId="0" applyFont="1"/>
    <xf numFmtId="164" fontId="4" fillId="0" borderId="0" xfId="0" applyNumberFormat="1" applyFont="1" applyAlignment="1">
      <alignment horizontal="right" wrapText="1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 wrapText="1"/>
    </xf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Normal="100" zoomScaleSheetLayoutView="100" workbookViewId="0">
      <selection activeCell="I23" sqref="I23"/>
    </sheetView>
  </sheetViews>
  <sheetFormatPr defaultRowHeight="12.75" x14ac:dyDescent="0.2"/>
  <cols>
    <col min="1" max="1" width="6" style="1" customWidth="1"/>
    <col min="2" max="2" width="98.5703125" style="2" customWidth="1"/>
    <col min="3" max="3" width="25.42578125" style="1" customWidth="1"/>
    <col min="4" max="4" width="11.85546875" style="8" customWidth="1"/>
    <col min="5" max="6" width="13.7109375" style="4" customWidth="1"/>
    <col min="7" max="7" width="9.42578125" style="1" bestFit="1" customWidth="1"/>
    <col min="8" max="8" width="12.5703125" style="1" bestFit="1" customWidth="1"/>
    <col min="9" max="16384" width="9.140625" style="1"/>
  </cols>
  <sheetData>
    <row r="1" spans="1:7" ht="15.75" x14ac:dyDescent="0.25">
      <c r="D1" s="87"/>
      <c r="E1" s="104" t="s">
        <v>61</v>
      </c>
      <c r="F1" s="104"/>
    </row>
    <row r="2" spans="1:7" ht="15.75" x14ac:dyDescent="0.25">
      <c r="D2" s="87"/>
      <c r="E2" s="105" t="s">
        <v>0</v>
      </c>
      <c r="F2" s="105"/>
    </row>
    <row r="3" spans="1:7" ht="15.75" x14ac:dyDescent="0.25">
      <c r="D3" s="87"/>
      <c r="E3" s="105" t="s">
        <v>1</v>
      </c>
      <c r="F3" s="105"/>
    </row>
    <row r="4" spans="1:7" ht="20.25" customHeight="1" x14ac:dyDescent="0.25">
      <c r="D4" s="87"/>
      <c r="E4" s="105" t="s">
        <v>2</v>
      </c>
      <c r="F4" s="105"/>
    </row>
    <row r="5" spans="1:7" ht="4.5" customHeight="1" x14ac:dyDescent="0.25">
      <c r="C5" s="3"/>
      <c r="D5" s="87"/>
    </row>
    <row r="6" spans="1:7" s="5" customFormat="1" ht="30.75" hidden="1" customHeight="1" x14ac:dyDescent="0.2">
      <c r="A6" s="106" t="s">
        <v>60</v>
      </c>
      <c r="B6" s="106"/>
      <c r="C6" s="106"/>
      <c r="D6" s="106"/>
      <c r="E6" s="106"/>
      <c r="F6" s="106"/>
    </row>
    <row r="7" spans="1:7" ht="36.75" customHeight="1" x14ac:dyDescent="0.3">
      <c r="A7" s="103" t="s">
        <v>64</v>
      </c>
      <c r="B7" s="103"/>
      <c r="C7" s="103"/>
      <c r="D7" s="103"/>
      <c r="E7" s="103"/>
      <c r="F7" s="103"/>
      <c r="G7" s="6"/>
    </row>
    <row r="8" spans="1:7" ht="13.5" customHeight="1" x14ac:dyDescent="0.3">
      <c r="A8" s="7"/>
      <c r="B8" s="7"/>
      <c r="D8" s="4"/>
      <c r="E8" s="98" t="s">
        <v>3</v>
      </c>
      <c r="F8" s="98"/>
      <c r="G8" s="6"/>
    </row>
    <row r="9" spans="1:7" ht="3.75" hidden="1" customHeight="1" x14ac:dyDescent="0.2"/>
    <row r="10" spans="1:7" hidden="1" x14ac:dyDescent="0.2">
      <c r="A10" s="9"/>
      <c r="B10" s="10"/>
      <c r="C10" s="9"/>
      <c r="D10" s="90"/>
    </row>
    <row r="11" spans="1:7" ht="27" customHeight="1" x14ac:dyDescent="0.2">
      <c r="A11" s="12" t="s">
        <v>4</v>
      </c>
      <c r="B11" s="13" t="s">
        <v>5</v>
      </c>
      <c r="C11" s="13" t="s">
        <v>6</v>
      </c>
      <c r="D11" s="14" t="s">
        <v>7</v>
      </c>
      <c r="E11" s="14" t="s">
        <v>8</v>
      </c>
      <c r="F11" s="14" t="s">
        <v>62</v>
      </c>
    </row>
    <row r="12" spans="1:7" x14ac:dyDescent="0.2">
      <c r="A12" s="15">
        <v>1</v>
      </c>
      <c r="B12" s="16" t="s">
        <v>9</v>
      </c>
      <c r="C12" s="17" t="s">
        <v>10</v>
      </c>
      <c r="D12" s="18">
        <f>D14-D18</f>
        <v>1247490.2999999998</v>
      </c>
      <c r="E12" s="93">
        <f>E14-E18</f>
        <v>845833</v>
      </c>
      <c r="F12" s="78">
        <f>F14-F18</f>
        <v>60000</v>
      </c>
      <c r="G12" s="4"/>
    </row>
    <row r="13" spans="1:7" x14ac:dyDescent="0.2">
      <c r="A13" s="19"/>
      <c r="B13" s="20" t="s">
        <v>11</v>
      </c>
      <c r="C13" s="21"/>
      <c r="D13" s="11"/>
      <c r="E13" s="74"/>
      <c r="F13" s="74"/>
    </row>
    <row r="14" spans="1:7" x14ac:dyDescent="0.2">
      <c r="A14" s="19"/>
      <c r="B14" s="16" t="s">
        <v>12</v>
      </c>
      <c r="C14" s="17" t="s">
        <v>13</v>
      </c>
      <c r="D14" s="22">
        <f>D15</f>
        <v>4247490.3</v>
      </c>
      <c r="E14" s="73">
        <f>E15</f>
        <v>2845833</v>
      </c>
      <c r="F14" s="73">
        <f>F15</f>
        <v>2960000</v>
      </c>
    </row>
    <row r="15" spans="1:7" x14ac:dyDescent="0.2">
      <c r="A15" s="19"/>
      <c r="B15" s="23" t="s">
        <v>14</v>
      </c>
      <c r="C15" s="24" t="s">
        <v>15</v>
      </c>
      <c r="D15" s="11">
        <f>D18+D29+D30+D32-D33-D25+322909-52909</f>
        <v>4247490.3</v>
      </c>
      <c r="E15" s="74">
        <f>E18+E29+E30+E32-E33+222451-E25-52451</f>
        <v>2845833</v>
      </c>
      <c r="F15" s="74">
        <f>F18+F29+F30+F32-F33+213662-F25-53662</f>
        <v>2960000</v>
      </c>
      <c r="G15" s="11"/>
    </row>
    <row r="16" spans="1:7" x14ac:dyDescent="0.2">
      <c r="A16" s="19"/>
      <c r="B16" s="25" t="s">
        <v>16</v>
      </c>
      <c r="C16" s="26"/>
      <c r="D16" s="27"/>
      <c r="E16" s="27"/>
      <c r="F16" s="27"/>
    </row>
    <row r="17" spans="1:7" x14ac:dyDescent="0.2">
      <c r="A17" s="19"/>
      <c r="B17" s="20" t="s">
        <v>17</v>
      </c>
      <c r="C17" s="21"/>
      <c r="D17" s="11"/>
      <c r="E17" s="11"/>
      <c r="F17" s="11"/>
    </row>
    <row r="18" spans="1:7" x14ac:dyDescent="0.2">
      <c r="A18" s="19"/>
      <c r="B18" s="16" t="s">
        <v>12</v>
      </c>
      <c r="C18" s="17" t="s">
        <v>18</v>
      </c>
      <c r="D18" s="73">
        <f>D19</f>
        <v>3000000</v>
      </c>
      <c r="E18" s="73">
        <f>E19</f>
        <v>2000000</v>
      </c>
      <c r="F18" s="73">
        <f>F19</f>
        <v>2900000</v>
      </c>
    </row>
    <row r="19" spans="1:7" x14ac:dyDescent="0.2">
      <c r="A19" s="19"/>
      <c r="B19" s="23" t="s">
        <v>19</v>
      </c>
      <c r="C19" s="24" t="s">
        <v>20</v>
      </c>
      <c r="D19" s="74">
        <v>3000000</v>
      </c>
      <c r="E19" s="74">
        <v>2000000</v>
      </c>
      <c r="F19" s="74">
        <v>2900000</v>
      </c>
    </row>
    <row r="20" spans="1:7" ht="15" customHeight="1" x14ac:dyDescent="0.2">
      <c r="A20" s="28"/>
      <c r="B20" s="29" t="s">
        <v>16</v>
      </c>
      <c r="C20" s="30"/>
      <c r="D20" s="27"/>
      <c r="E20" s="27"/>
      <c r="F20" s="27"/>
    </row>
    <row r="21" spans="1:7" ht="17.25" customHeight="1" x14ac:dyDescent="0.2">
      <c r="A21" s="31">
        <v>2</v>
      </c>
      <c r="B21" s="32" t="s">
        <v>21</v>
      </c>
      <c r="C21" s="33" t="s">
        <v>22</v>
      </c>
      <c r="D21" s="34">
        <f>D23-D26</f>
        <v>-502490.30000000005</v>
      </c>
      <c r="E21" s="92">
        <f>E23-E26</f>
        <v>-230833</v>
      </c>
      <c r="F21" s="92">
        <f>F23-F26</f>
        <v>0</v>
      </c>
    </row>
    <row r="22" spans="1:7" ht="32.25" customHeight="1" x14ac:dyDescent="0.2">
      <c r="A22" s="19"/>
      <c r="B22" s="35" t="s">
        <v>23</v>
      </c>
      <c r="C22" s="36" t="s">
        <v>24</v>
      </c>
      <c r="D22" s="75">
        <f t="shared" ref="D22:F22" si="0">D23</f>
        <v>756465</v>
      </c>
      <c r="E22" s="75">
        <f t="shared" si="0"/>
        <v>781093</v>
      </c>
      <c r="F22" s="75">
        <f t="shared" si="0"/>
        <v>769922</v>
      </c>
    </row>
    <row r="23" spans="1:7" ht="25.5" x14ac:dyDescent="0.2">
      <c r="A23" s="19"/>
      <c r="B23" s="38" t="s">
        <v>25</v>
      </c>
      <c r="C23" s="30" t="s">
        <v>26</v>
      </c>
      <c r="D23" s="76">
        <f>D24+D25</f>
        <v>756465</v>
      </c>
      <c r="E23" s="76">
        <f>E24</f>
        <v>781093</v>
      </c>
      <c r="F23" s="76">
        <f>F24</f>
        <v>769922</v>
      </c>
    </row>
    <row r="24" spans="1:7" x14ac:dyDescent="0.2">
      <c r="A24" s="19"/>
      <c r="B24" s="40" t="s">
        <v>27</v>
      </c>
      <c r="C24" s="30"/>
      <c r="D24" s="76">
        <f>756465</f>
        <v>756465</v>
      </c>
      <c r="E24" s="76">
        <v>781093</v>
      </c>
      <c r="F24" s="76">
        <v>769922</v>
      </c>
    </row>
    <row r="25" spans="1:7" s="85" customFormat="1" hidden="1" x14ac:dyDescent="0.2">
      <c r="A25" s="19"/>
      <c r="B25" s="86" t="s">
        <v>59</v>
      </c>
      <c r="C25" s="30"/>
      <c r="D25" s="76"/>
      <c r="E25" s="76"/>
      <c r="F25" s="76"/>
    </row>
    <row r="26" spans="1:7" ht="27" customHeight="1" x14ac:dyDescent="0.2">
      <c r="A26" s="19"/>
      <c r="B26" s="35" t="s">
        <v>28</v>
      </c>
      <c r="C26" s="36" t="s">
        <v>29</v>
      </c>
      <c r="D26" s="37">
        <f>D27</f>
        <v>1258955.3</v>
      </c>
      <c r="E26" s="75">
        <f>E27</f>
        <v>1011926</v>
      </c>
      <c r="F26" s="75">
        <f>F27</f>
        <v>769922</v>
      </c>
    </row>
    <row r="27" spans="1:7" ht="25.5" x14ac:dyDescent="0.2">
      <c r="A27" s="41"/>
      <c r="B27" s="42" t="s">
        <v>30</v>
      </c>
      <c r="C27" s="30" t="s">
        <v>31</v>
      </c>
      <c r="D27" s="39">
        <f>D28+D29+D30</f>
        <v>1258955.3</v>
      </c>
      <c r="E27" s="91">
        <f>E28+E29+E30</f>
        <v>1011926</v>
      </c>
      <c r="F27" s="91">
        <f>F28+F29+F30</f>
        <v>769922</v>
      </c>
    </row>
    <row r="28" spans="1:7" x14ac:dyDescent="0.2">
      <c r="A28" s="19"/>
      <c r="B28" s="43" t="s">
        <v>27</v>
      </c>
      <c r="C28" s="30"/>
      <c r="D28" s="76">
        <f>D24</f>
        <v>756465</v>
      </c>
      <c r="E28" s="76">
        <f>E24</f>
        <v>781093</v>
      </c>
      <c r="F28" s="76">
        <v>769922</v>
      </c>
    </row>
    <row r="29" spans="1:7" s="48" customFormat="1" ht="13.5" hidden="1" customHeight="1" x14ac:dyDescent="0.2">
      <c r="A29" s="44"/>
      <c r="B29" s="45" t="s">
        <v>32</v>
      </c>
      <c r="C29" s="46"/>
      <c r="D29" s="47">
        <v>230490.3</v>
      </c>
      <c r="E29" s="77">
        <v>230833</v>
      </c>
      <c r="F29" s="47"/>
    </row>
    <row r="30" spans="1:7" s="48" customFormat="1" ht="15" hidden="1" customHeight="1" x14ac:dyDescent="0.2">
      <c r="A30" s="44"/>
      <c r="B30" s="45" t="s">
        <v>63</v>
      </c>
      <c r="C30" s="46"/>
      <c r="D30" s="47">
        <v>272000</v>
      </c>
      <c r="E30" s="77"/>
      <c r="F30" s="47"/>
      <c r="G30" s="49"/>
    </row>
    <row r="31" spans="1:7" ht="16.5" customHeight="1" x14ac:dyDescent="0.2">
      <c r="A31" s="50">
        <v>3</v>
      </c>
      <c r="B31" s="51" t="s">
        <v>33</v>
      </c>
      <c r="C31" s="33" t="s">
        <v>34</v>
      </c>
      <c r="D31" s="94">
        <f>-D32</f>
        <v>-575000</v>
      </c>
      <c r="E31" s="78">
        <f>-E32</f>
        <v>-545000</v>
      </c>
      <c r="F31" s="78">
        <f>-F32</f>
        <v>0</v>
      </c>
    </row>
    <row r="32" spans="1:7" ht="51" customHeight="1" x14ac:dyDescent="0.2">
      <c r="A32" s="28"/>
      <c r="B32" s="52" t="s">
        <v>35</v>
      </c>
      <c r="C32" s="30" t="s">
        <v>36</v>
      </c>
      <c r="D32" s="95">
        <v>575000</v>
      </c>
      <c r="E32" s="79">
        <v>545000</v>
      </c>
      <c r="F32" s="53"/>
    </row>
    <row r="33" spans="1:8" ht="16.5" customHeight="1" x14ac:dyDescent="0.2">
      <c r="A33" s="50">
        <v>4</v>
      </c>
      <c r="B33" s="51" t="s">
        <v>37</v>
      </c>
      <c r="C33" s="33" t="s">
        <v>38</v>
      </c>
      <c r="D33" s="80">
        <f t="shared" ref="D33:F34" si="1">D34</f>
        <v>100000</v>
      </c>
      <c r="E33" s="80">
        <f t="shared" si="1"/>
        <v>100000</v>
      </c>
      <c r="F33" s="80">
        <f t="shared" si="1"/>
        <v>100000</v>
      </c>
    </row>
    <row r="34" spans="1:8" ht="16.5" customHeight="1" x14ac:dyDescent="0.2">
      <c r="A34" s="15"/>
      <c r="B34" s="52" t="s">
        <v>39</v>
      </c>
      <c r="C34" s="54" t="s">
        <v>40</v>
      </c>
      <c r="D34" s="81">
        <f t="shared" si="1"/>
        <v>100000</v>
      </c>
      <c r="E34" s="81">
        <f t="shared" si="1"/>
        <v>100000</v>
      </c>
      <c r="F34" s="81">
        <f t="shared" si="1"/>
        <v>100000</v>
      </c>
    </row>
    <row r="35" spans="1:8" ht="29.25" customHeight="1" x14ac:dyDescent="0.2">
      <c r="A35" s="19"/>
      <c r="B35" s="52" t="s">
        <v>41</v>
      </c>
      <c r="C35" s="30" t="s">
        <v>42</v>
      </c>
      <c r="D35" s="79">
        <v>100000</v>
      </c>
      <c r="E35" s="79">
        <v>100000</v>
      </c>
      <c r="F35" s="79">
        <v>100000</v>
      </c>
    </row>
    <row r="36" spans="1:8" ht="63.75" hidden="1" customHeight="1" x14ac:dyDescent="0.2">
      <c r="A36" s="19"/>
      <c r="B36" s="52"/>
      <c r="C36" s="30"/>
      <c r="D36" s="79"/>
      <c r="E36" s="53"/>
      <c r="F36" s="79"/>
    </row>
    <row r="37" spans="1:8" ht="15.75" customHeight="1" x14ac:dyDescent="0.2">
      <c r="A37" s="50">
        <v>5</v>
      </c>
      <c r="B37" s="55" t="s">
        <v>43</v>
      </c>
      <c r="C37" s="17" t="s">
        <v>44</v>
      </c>
      <c r="D37" s="82">
        <f>D39-D38</f>
        <v>52909.010000001639</v>
      </c>
      <c r="E37" s="82">
        <f>E39-E38</f>
        <v>55442</v>
      </c>
      <c r="F37" s="82">
        <f>F39-F38</f>
        <v>56768</v>
      </c>
      <c r="G37" s="56"/>
    </row>
    <row r="38" spans="1:8" x14ac:dyDescent="0.2">
      <c r="A38" s="19"/>
      <c r="B38" s="57" t="s">
        <v>45</v>
      </c>
      <c r="C38" s="30" t="s">
        <v>46</v>
      </c>
      <c r="D38" s="39">
        <f>17328004.2+D14+D22+D33</f>
        <v>22431959.5</v>
      </c>
      <c r="E38" s="39">
        <f>17510855.9+E14+E22+E33</f>
        <v>21237781.899999999</v>
      </c>
      <c r="F38" s="39">
        <f>17761782.5+F14+F22+F33</f>
        <v>21591704.5</v>
      </c>
      <c r="G38" s="56" t="s">
        <v>47</v>
      </c>
    </row>
    <row r="39" spans="1:8" x14ac:dyDescent="0.2">
      <c r="A39" s="28"/>
      <c r="B39" s="57" t="s">
        <v>48</v>
      </c>
      <c r="C39" s="30" t="s">
        <v>49</v>
      </c>
      <c r="D39" s="58">
        <f>17650913.21+D18+D26+D32</f>
        <v>22484868.510000002</v>
      </c>
      <c r="E39" s="58">
        <f>17736297.9+E19+E26+E32</f>
        <v>21293223.899999999</v>
      </c>
      <c r="F39" s="58">
        <f>17978550.5+F19+F26+F32</f>
        <v>21648472.5</v>
      </c>
      <c r="G39" s="56" t="s">
        <v>50</v>
      </c>
    </row>
    <row r="40" spans="1:8" ht="7.5" customHeight="1" x14ac:dyDescent="0.2">
      <c r="A40" s="19"/>
      <c r="B40" s="10"/>
      <c r="C40" s="59"/>
      <c r="D40" s="60"/>
      <c r="E40" s="60"/>
      <c r="F40" s="11"/>
      <c r="G40" s="56"/>
    </row>
    <row r="41" spans="1:8" ht="15" customHeight="1" x14ac:dyDescent="0.2">
      <c r="A41" s="19"/>
      <c r="B41" s="61" t="s">
        <v>51</v>
      </c>
      <c r="C41" s="62" t="s">
        <v>52</v>
      </c>
      <c r="D41" s="83">
        <f>D12+D21+D31+D37+D33</f>
        <v>322909.01000000141</v>
      </c>
      <c r="E41" s="83">
        <f>E12+E21+E31+E37+E33</f>
        <v>225442</v>
      </c>
      <c r="F41" s="84">
        <f>F12+F21+F31+F37+F33</f>
        <v>216768</v>
      </c>
      <c r="G41" s="56"/>
      <c r="H41" s="4" t="e">
        <f>#REF!+#REF!+#REF!+#REF!+#REF!</f>
        <v>#REF!</v>
      </c>
    </row>
    <row r="42" spans="1:8" ht="11.45" customHeight="1" x14ac:dyDescent="0.2">
      <c r="A42" s="28"/>
      <c r="B42" s="16" t="s">
        <v>53</v>
      </c>
      <c r="C42" s="26"/>
      <c r="D42" s="63"/>
      <c r="E42" s="64"/>
      <c r="F42" s="65"/>
    </row>
    <row r="43" spans="1:8" hidden="1" x14ac:dyDescent="0.2"/>
    <row r="44" spans="1:8" hidden="1" x14ac:dyDescent="0.2"/>
    <row r="45" spans="1:8" hidden="1" x14ac:dyDescent="0.2"/>
    <row r="46" spans="1:8" hidden="1" x14ac:dyDescent="0.2"/>
    <row r="47" spans="1:8" hidden="1" x14ac:dyDescent="0.2"/>
    <row r="48" spans="1:8" hidden="1" x14ac:dyDescent="0.2"/>
    <row r="49" spans="1:8" ht="8.4499999999999993" hidden="1" customHeight="1" x14ac:dyDescent="0.2"/>
    <row r="50" spans="1:8" ht="6.6" hidden="1" customHeight="1" x14ac:dyDescent="0.2"/>
    <row r="51" spans="1:8" ht="6.75" hidden="1" customHeight="1" x14ac:dyDescent="0.2"/>
    <row r="52" spans="1:8" ht="6.75" hidden="1" customHeight="1" x14ac:dyDescent="0.2"/>
    <row r="53" spans="1:8" ht="14.25" customHeight="1" x14ac:dyDescent="0.2">
      <c r="D53" s="66"/>
      <c r="F53" s="67"/>
    </row>
    <row r="54" spans="1:8" s="68" customFormat="1" ht="17.25" customHeight="1" x14ac:dyDescent="0.3">
      <c r="A54" s="99" t="s">
        <v>54</v>
      </c>
      <c r="B54" s="100"/>
      <c r="C54" s="101" t="s">
        <v>55</v>
      </c>
      <c r="D54" s="101"/>
      <c r="E54" s="101"/>
      <c r="F54" s="101"/>
    </row>
    <row r="55" spans="1:8" s="68" customFormat="1" ht="17.25" customHeight="1" x14ac:dyDescent="0.3">
      <c r="A55" s="102" t="s">
        <v>56</v>
      </c>
      <c r="B55" s="102"/>
      <c r="C55" s="101" t="s">
        <v>1</v>
      </c>
      <c r="D55" s="101"/>
      <c r="E55" s="101"/>
      <c r="F55" s="101"/>
      <c r="H55" s="72" t="e">
        <f>#REF!-#REF!</f>
        <v>#REF!</v>
      </c>
    </row>
    <row r="56" spans="1:8" s="68" customFormat="1" ht="9.75" customHeight="1" x14ac:dyDescent="0.3">
      <c r="A56" s="69"/>
      <c r="B56" s="69"/>
      <c r="C56" s="70"/>
      <c r="D56" s="71"/>
      <c r="E56" s="72"/>
      <c r="F56" s="72"/>
    </row>
    <row r="57" spans="1:8" s="68" customFormat="1" ht="17.25" customHeight="1" x14ac:dyDescent="0.3">
      <c r="A57" s="102" t="s">
        <v>57</v>
      </c>
      <c r="B57" s="102"/>
      <c r="C57" s="101" t="s">
        <v>58</v>
      </c>
      <c r="D57" s="101"/>
      <c r="E57" s="101"/>
      <c r="F57" s="101"/>
    </row>
    <row r="58" spans="1:8" ht="33" hidden="1" x14ac:dyDescent="0.45">
      <c r="A58" s="96"/>
      <c r="B58" s="96"/>
      <c r="C58" s="96"/>
      <c r="D58" s="88"/>
    </row>
    <row r="59" spans="1:8" ht="6" hidden="1" customHeight="1" x14ac:dyDescent="0.45">
      <c r="A59" s="96"/>
      <c r="B59" s="96"/>
      <c r="C59" s="96"/>
      <c r="D59" s="88"/>
    </row>
    <row r="60" spans="1:8" ht="33" x14ac:dyDescent="0.45">
      <c r="A60" s="96"/>
      <c r="B60" s="96"/>
      <c r="C60" s="96"/>
      <c r="D60" s="88"/>
    </row>
    <row r="61" spans="1:8" ht="33" x14ac:dyDescent="0.45">
      <c r="A61" s="96"/>
      <c r="B61" s="96"/>
      <c r="C61" s="96"/>
      <c r="D61" s="88"/>
    </row>
    <row r="62" spans="1:8" ht="33" x14ac:dyDescent="0.45">
      <c r="A62" s="96"/>
      <c r="B62" s="96"/>
      <c r="C62" s="96"/>
      <c r="D62" s="88"/>
    </row>
    <row r="63" spans="1:8" x14ac:dyDescent="0.2">
      <c r="A63" s="97"/>
      <c r="B63" s="97"/>
      <c r="C63" s="97"/>
      <c r="D63" s="89"/>
    </row>
    <row r="64" spans="1:8" x14ac:dyDescent="0.2">
      <c r="A64" s="97"/>
      <c r="B64" s="97"/>
      <c r="C64" s="97"/>
      <c r="D64" s="89"/>
    </row>
    <row r="65" spans="1:4" x14ac:dyDescent="0.2">
      <c r="A65" s="97"/>
      <c r="B65" s="97"/>
      <c r="C65" s="97"/>
      <c r="D65" s="89"/>
    </row>
  </sheetData>
  <mergeCells count="15">
    <mergeCell ref="A7:F7"/>
    <mergeCell ref="E1:F1"/>
    <mergeCell ref="E2:F2"/>
    <mergeCell ref="E3:F3"/>
    <mergeCell ref="E4:F4"/>
    <mergeCell ref="A6:F6"/>
    <mergeCell ref="A58:C62"/>
    <mergeCell ref="A63:C65"/>
    <mergeCell ref="E8:F8"/>
    <mergeCell ref="A54:B54"/>
    <mergeCell ref="C54:F54"/>
    <mergeCell ref="A55:B55"/>
    <mergeCell ref="C55:F55"/>
    <mergeCell ref="A57:B57"/>
    <mergeCell ref="C57:F5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1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2019-2021</vt:lpstr>
      <vt:lpstr>'2019-2021'!Область_печати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E.N.Nesmachko</dc:creator>
  <cp:lastModifiedBy>Сафонова Ирина Александровна</cp:lastModifiedBy>
  <cp:lastPrinted>2018-11-19T09:31:21Z</cp:lastPrinted>
  <dcterms:created xsi:type="dcterms:W3CDTF">2018-04-13T07:14:35Z</dcterms:created>
  <dcterms:modified xsi:type="dcterms:W3CDTF">2018-11-19T09:33:09Z</dcterms:modified>
</cp:coreProperties>
</file>