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8195" windowHeight="11310"/>
  </bookViews>
  <sheets>
    <sheet name="Лист1 (2)" sheetId="4" r:id="rId1"/>
    <sheet name="Лист2" sheetId="2" r:id="rId2"/>
    <sheet name="Лист3" sheetId="3" r:id="rId3"/>
  </sheets>
  <definedNames>
    <definedName name="_xlnm.Print_Titles" localSheetId="0">'Лист1 (2)'!$6:$7</definedName>
    <definedName name="_xlnm.Print_Area" localSheetId="0">'Лист1 (2)'!$A$1:$O$77</definedName>
  </definedNames>
  <calcPr calcId="145621"/>
</workbook>
</file>

<file path=xl/calcChain.xml><?xml version="1.0" encoding="utf-8"?>
<calcChain xmlns="http://schemas.openxmlformats.org/spreadsheetml/2006/main">
  <c r="O46" i="4" l="1"/>
  <c r="N46" i="4"/>
  <c r="O40" i="4" l="1"/>
  <c r="N40" i="4"/>
  <c r="M40" i="4"/>
  <c r="L21" i="4" l="1"/>
  <c r="L20" i="4"/>
  <c r="L19" i="4"/>
  <c r="L18" i="4"/>
  <c r="L17" i="4"/>
  <c r="L16" i="4"/>
  <c r="L40" i="4" l="1"/>
  <c r="D70" i="4"/>
  <c r="D71" i="4"/>
  <c r="D72" i="4"/>
  <c r="D73" i="4"/>
  <c r="D74" i="4"/>
  <c r="D75" i="4"/>
  <c r="D69" i="4"/>
  <c r="E67" i="4" l="1"/>
  <c r="F67" i="4"/>
  <c r="G67" i="4"/>
  <c r="H67" i="4"/>
  <c r="I67" i="4"/>
  <c r="J67" i="4"/>
  <c r="K67" i="4"/>
  <c r="L67" i="4"/>
  <c r="M67" i="4"/>
  <c r="N67" i="4"/>
  <c r="O67" i="4"/>
  <c r="D14" i="4"/>
  <c r="D67" i="4" l="1"/>
  <c r="K14" i="4"/>
  <c r="K13" i="4"/>
  <c r="K15" i="4"/>
  <c r="K16" i="4"/>
  <c r="K17" i="4"/>
  <c r="K18" i="4"/>
  <c r="K19" i="4"/>
  <c r="K20" i="4"/>
  <c r="K21" i="4"/>
  <c r="K25" i="4" l="1"/>
  <c r="D12" i="4" l="1"/>
  <c r="I10" i="4"/>
  <c r="E10" i="4" l="1"/>
  <c r="D36" i="4"/>
  <c r="D29" i="4"/>
  <c r="D17" i="4" s="1"/>
  <c r="D28" i="4"/>
  <c r="D16" i="4" s="1"/>
  <c r="J10" i="4"/>
  <c r="L43" i="4" l="1"/>
  <c r="L52" i="4"/>
  <c r="K40" i="4"/>
  <c r="K34" i="4"/>
  <c r="J40" i="4" l="1"/>
  <c r="E16" i="4" l="1"/>
  <c r="F16" i="4"/>
  <c r="G16" i="4"/>
  <c r="H16" i="4"/>
  <c r="I16" i="4"/>
  <c r="J16" i="4"/>
  <c r="M16" i="4"/>
  <c r="N16" i="4"/>
  <c r="O16" i="4"/>
  <c r="E17" i="4"/>
  <c r="F17" i="4"/>
  <c r="G17" i="4"/>
  <c r="H17" i="4"/>
  <c r="I17" i="4"/>
  <c r="J17" i="4"/>
  <c r="M17" i="4"/>
  <c r="N17" i="4"/>
  <c r="O17" i="4"/>
  <c r="E18" i="4"/>
  <c r="F18" i="4"/>
  <c r="G18" i="4"/>
  <c r="H18" i="4"/>
  <c r="I18" i="4"/>
  <c r="J18" i="4"/>
  <c r="M18" i="4"/>
  <c r="N18" i="4"/>
  <c r="O18" i="4"/>
  <c r="E19" i="4"/>
  <c r="F19" i="4"/>
  <c r="G19" i="4"/>
  <c r="H19" i="4"/>
  <c r="I19" i="4"/>
  <c r="J19" i="4"/>
  <c r="M19" i="4"/>
  <c r="N19" i="4"/>
  <c r="O19" i="4"/>
  <c r="E20" i="4"/>
  <c r="F20" i="4"/>
  <c r="G20" i="4"/>
  <c r="H20" i="4"/>
  <c r="I20" i="4"/>
  <c r="J20" i="4"/>
  <c r="M20" i="4"/>
  <c r="N20" i="4"/>
  <c r="O20" i="4"/>
  <c r="E21" i="4"/>
  <c r="F21" i="4"/>
  <c r="G21" i="4"/>
  <c r="H21" i="4"/>
  <c r="I21" i="4"/>
  <c r="J21" i="4"/>
  <c r="M21" i="4"/>
  <c r="N21" i="4"/>
  <c r="O21" i="4"/>
  <c r="E15" i="4"/>
  <c r="F15" i="4"/>
  <c r="G15" i="4"/>
  <c r="H15" i="4"/>
  <c r="I15" i="4"/>
  <c r="J15" i="4"/>
  <c r="L15" i="4"/>
  <c r="M15" i="4"/>
  <c r="N15" i="4"/>
  <c r="O15" i="4"/>
  <c r="O13" i="4"/>
  <c r="E13" i="4"/>
  <c r="F13" i="4"/>
  <c r="G13" i="4"/>
  <c r="H13" i="4"/>
  <c r="I13" i="4"/>
  <c r="J13" i="4"/>
  <c r="L13" i="4"/>
  <c r="M13" i="4"/>
  <c r="N13" i="4"/>
  <c r="E12" i="4"/>
  <c r="F12" i="4"/>
  <c r="G12" i="4"/>
  <c r="H12" i="4"/>
  <c r="I12" i="4"/>
  <c r="J12" i="4"/>
  <c r="K12" i="4"/>
  <c r="L12" i="4"/>
  <c r="M12" i="4"/>
  <c r="N12" i="4"/>
  <c r="O12" i="4"/>
  <c r="E11" i="4"/>
  <c r="F11" i="4"/>
  <c r="G11" i="4"/>
  <c r="H11" i="4"/>
  <c r="I11" i="4"/>
  <c r="F10" i="4"/>
  <c r="G10" i="4"/>
  <c r="H10" i="4"/>
  <c r="K10" i="4"/>
  <c r="L10" i="4"/>
  <c r="M10" i="4"/>
  <c r="N10" i="4"/>
  <c r="O10" i="4"/>
  <c r="F8" i="4" l="1"/>
  <c r="Q21" i="4"/>
  <c r="Q18" i="4"/>
  <c r="I8" i="4"/>
  <c r="G8" i="4"/>
  <c r="Q12" i="4"/>
  <c r="R12" i="4" s="1"/>
  <c r="Q17" i="4"/>
  <c r="Q16" i="4"/>
  <c r="R16" i="4" s="1"/>
  <c r="E8" i="4"/>
  <c r="H8" i="4"/>
  <c r="Q13" i="4"/>
  <c r="Q10" i="4"/>
  <c r="Q15" i="4"/>
  <c r="Q20" i="4"/>
  <c r="Q19" i="4"/>
  <c r="D66" i="4"/>
  <c r="J64" i="4"/>
  <c r="J11" i="4" s="1"/>
  <c r="Q11" i="4" s="1"/>
  <c r="J8" i="4" l="1"/>
  <c r="D64" i="4"/>
  <c r="D11" i="4"/>
  <c r="F34" i="4"/>
  <c r="G34" i="4"/>
  <c r="E34" i="4"/>
  <c r="F22" i="4"/>
  <c r="G22" i="4"/>
  <c r="D34" i="4" l="1"/>
  <c r="R11" i="4"/>
  <c r="I55" i="4"/>
  <c r="H55" i="4"/>
  <c r="F52" i="4"/>
  <c r="G52" i="4"/>
  <c r="H52" i="4"/>
  <c r="I52" i="4"/>
  <c r="J52" i="4"/>
  <c r="K52" i="4"/>
  <c r="M52" i="4"/>
  <c r="N52" i="4"/>
  <c r="O52" i="4"/>
  <c r="E52" i="4"/>
  <c r="O49" i="4"/>
  <c r="N49" i="4"/>
  <c r="M49" i="4"/>
  <c r="L49" i="4"/>
  <c r="K49" i="4"/>
  <c r="J49" i="4"/>
  <c r="I49" i="4"/>
  <c r="H49" i="4"/>
  <c r="G49" i="4"/>
  <c r="F49" i="4"/>
  <c r="E49" i="4"/>
  <c r="F43" i="4"/>
  <c r="G43" i="4"/>
  <c r="H43" i="4"/>
  <c r="I43" i="4"/>
  <c r="J43" i="4"/>
  <c r="K43" i="4"/>
  <c r="M43" i="4"/>
  <c r="N43" i="4"/>
  <c r="O43" i="4"/>
  <c r="E43" i="4"/>
  <c r="L8" i="4" l="1"/>
  <c r="O8" i="4"/>
  <c r="D63" i="4"/>
  <c r="D55" i="4"/>
  <c r="D54" i="4"/>
  <c r="D52" i="4"/>
  <c r="D51" i="4"/>
  <c r="D49" i="4"/>
  <c r="D48" i="4"/>
  <c r="D46" i="4"/>
  <c r="D45" i="4"/>
  <c r="D43" i="4"/>
  <c r="D42" i="4"/>
  <c r="D40" i="4"/>
  <c r="D33" i="4"/>
  <c r="D21" i="4" s="1"/>
  <c r="D32" i="4"/>
  <c r="D20" i="4" s="1"/>
  <c r="D31" i="4"/>
  <c r="D19" i="4" s="1"/>
  <c r="D30" i="4"/>
  <c r="D18" i="4" s="1"/>
  <c r="R17" i="4"/>
  <c r="D27" i="4"/>
  <c r="J25" i="4"/>
  <c r="I25" i="4"/>
  <c r="H25" i="4"/>
  <c r="G25" i="4"/>
  <c r="F25" i="4"/>
  <c r="E25" i="4"/>
  <c r="D24" i="4"/>
  <c r="O22" i="4"/>
  <c r="N22" i="4"/>
  <c r="M22" i="4"/>
  <c r="L22" i="4"/>
  <c r="K22" i="4"/>
  <c r="J22" i="4"/>
  <c r="I22" i="4"/>
  <c r="H22" i="4"/>
  <c r="N8" i="4"/>
  <c r="M8" i="4"/>
  <c r="K8" i="4"/>
  <c r="Q8" i="4" l="1"/>
  <c r="D15" i="4"/>
  <c r="R15" i="4" s="1"/>
  <c r="D10" i="4"/>
  <c r="R10" i="4" s="1"/>
  <c r="D13" i="4"/>
  <c r="R13" i="4" s="1"/>
  <c r="R20" i="4"/>
  <c r="R21" i="4"/>
  <c r="R18" i="4"/>
  <c r="R19" i="4"/>
  <c r="D22" i="4"/>
  <c r="D25" i="4"/>
  <c r="D8" i="4" l="1"/>
  <c r="R8" i="4" s="1"/>
</calcChain>
</file>

<file path=xl/sharedStrings.xml><?xml version="1.0" encoding="utf-8"?>
<sst xmlns="http://schemas.openxmlformats.org/spreadsheetml/2006/main" count="102" uniqueCount="50">
  <si>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</si>
  <si>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</si>
  <si>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</si>
  <si>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Расходы бюджета городского округа город Воронеж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</si>
  <si>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</si>
  <si>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</si>
  <si>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</si>
  <si>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</t>
  </si>
  <si>
    <t>в том числе по ГРБС</t>
  </si>
  <si>
    <t xml:space="preserve">управление жилищно-коммунального хозяйства </t>
  </si>
  <si>
    <t xml:space="preserve">управление дорожного хозяйства </t>
  </si>
  <si>
    <t xml:space="preserve">управление строительной политики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</si>
  <si>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</si>
  <si>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</si>
  <si>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</si>
  <si>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</si>
  <si>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</si>
  <si>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</si>
  <si>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</si>
  <si>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</si>
  <si>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</si>
  <si>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</si>
  <si>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</si>
  <si>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</si>
  <si>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</si>
  <si>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</si>
  <si>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</si>
  <si>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</si>
  <si>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</si>
  <si>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</si>
  <si>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</si>
  <si>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</si>
  <si>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</si>
  <si>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управление дорожного хозяйства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</si>
  <si>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</si>
  <si>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</si>
  <si>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</si>
  <si>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</si>
  <si>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управление строительной политики</t>
  </si>
  <si>
    <t>Расходы бюджета городского округа город Воронеж на реализацию муниципальной программы  городского округа город Воронеж «Обеспечение коммунальными услугами населения городского округа город Воронеж»</t>
  </si>
  <si>
    <t>Проектирование и строительство инженерной инфраструктуры в микрорайоне Шилово в городе Воронеже</t>
  </si>
  <si>
    <t>Приложение № 2
к муниципальной программе
городского округа город Воронеж
«Обеспечение коммунальными услугами
населения городского округа город Воронеж»</t>
  </si>
  <si>
    <t>Основное мероприятие 7</t>
  </si>
  <si>
    <t xml:space="preserve">управление имущественных и земельных отношений </t>
  </si>
  <si>
    <t>Приобретение (выкуп) объектов теплоснабжения.</t>
  </si>
  <si>
    <t xml:space="preserve">управление главного архитектора </t>
  </si>
  <si>
    <t>Основное мероприятие 9</t>
  </si>
  <si>
    <t xml:space="preserve">Руководитель управления жилищно-коммунального хозяйства                                                                                              Д.В. Соломаха                                                              </t>
  </si>
  <si>
    <t>управление экологии</t>
  </si>
  <si>
    <t>Обеспечение мероприятий по организации системы раздельного накопления твердых коммунальных отходов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</si>
</sst>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textRotation="180" wrapText="1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textRotation="180" wrapText="1"/>
    </xf>
    <xf numFmtId="0" fontId="5" fillId="0" borderId="0" xfId="0" applyFont="1"/>
    <xf numFmtId="0" fontId="2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0" xfId="0" applyNumberFormat="1"/>
    <xf numFmtId="4" fontId="1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0" fillId="2" borderId="0" xfId="0" applyFill="1"/>
    <xf numFmtId="0" fontId="2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textRotation="180" wrapText="1"/>
    </xf>
    <xf numFmtId="0" fontId="0" fillId="0" borderId="0" xfId="0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CC99FF"/>
      <color rgb="FFFFFFCC"/>
      <color rgb="FFFF5050"/>
      <color rgb="FFF3FD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tabSelected="1" view="pageBreakPreview" topLeftCell="A55" zoomScale="80" zoomScaleNormal="90" zoomScaleSheetLayoutView="80" workbookViewId="0">
      <selection activeCell="K54" sqref="K54"/>
    </sheetView>
  </sheetViews>
  <sheetFormatPr defaultRowHeight="15" x14ac:dyDescent="0.25"/>
  <cols>
    <col min="1" max="1" width="14.85546875" customWidth="1"/>
    <col min="2" max="2" width="24.85546875" customWidth="1"/>
    <col min="3" max="3" width="33" customWidth="1"/>
    <col min="4" max="4" width="13.85546875" customWidth="1"/>
    <col min="5" max="9" width="12.5703125" customWidth="1"/>
    <col min="10" max="10" width="12.5703125" style="23" customWidth="1"/>
    <col min="11" max="11" width="12.5703125" style="33" customWidth="1"/>
    <col min="12" max="12" width="12.5703125" style="34" customWidth="1"/>
    <col min="13" max="13" width="12.5703125" style="23" customWidth="1"/>
    <col min="14" max="15" width="12.5703125" customWidth="1"/>
    <col min="16" max="16" width="5.7109375" customWidth="1"/>
    <col min="17" max="17" width="15" customWidth="1"/>
    <col min="18" max="18" width="12.85546875" customWidth="1"/>
  </cols>
  <sheetData>
    <row r="1" spans="1:18" ht="18.75" customHeight="1" x14ac:dyDescent="0.3">
      <c r="A1" s="3"/>
      <c r="B1" s="7"/>
      <c r="D1" s="10"/>
      <c r="E1" s="10"/>
      <c r="F1" s="10"/>
      <c r="G1" s="10"/>
      <c r="H1" s="10"/>
      <c r="I1" s="9"/>
      <c r="J1" s="22"/>
      <c r="K1" s="22"/>
      <c r="L1" s="22"/>
      <c r="M1" s="22"/>
      <c r="N1" s="9"/>
      <c r="O1" s="9"/>
    </row>
    <row r="2" spans="1:18" ht="141.75" customHeight="1" x14ac:dyDescent="0.25">
      <c r="A2" s="3"/>
      <c r="D2" s="10"/>
      <c r="E2" s="10"/>
      <c r="F2" s="10"/>
      <c r="G2" s="10"/>
      <c r="H2" s="10"/>
      <c r="I2" s="50" t="s">
        <v>41</v>
      </c>
      <c r="J2" s="50"/>
      <c r="K2" s="50"/>
      <c r="L2" s="50"/>
      <c r="M2" s="50"/>
      <c r="N2" s="50"/>
      <c r="O2" s="50"/>
    </row>
    <row r="3" spans="1:18" ht="12.75" customHeight="1" x14ac:dyDescent="0.25">
      <c r="A3" s="3"/>
      <c r="K3" s="23"/>
      <c r="L3" s="49"/>
    </row>
    <row r="4" spans="1:18" ht="60" customHeight="1" x14ac:dyDescent="0.25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8" ht="13.5" customHeight="1" x14ac:dyDescent="0.25">
      <c r="A5" s="8"/>
      <c r="B5" s="8"/>
      <c r="C5" s="8"/>
      <c r="D5" s="8"/>
      <c r="E5" s="8"/>
      <c r="F5" s="8"/>
      <c r="G5" s="8"/>
      <c r="H5" s="8"/>
      <c r="I5" s="8"/>
      <c r="J5" s="24"/>
      <c r="K5" s="24"/>
      <c r="L5" s="24"/>
      <c r="M5" s="24"/>
      <c r="N5" s="8"/>
      <c r="O5" s="8"/>
    </row>
    <row r="6" spans="1:18" ht="53.25" customHeight="1" x14ac:dyDescent="0.25">
      <c r="A6" s="54" t="s">
        <v>0</v>
      </c>
      <c r="B6" s="52" t="s">
        <v>1</v>
      </c>
      <c r="C6" s="52" t="s">
        <v>2</v>
      </c>
      <c r="D6" s="52" t="s">
        <v>3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1"/>
    </row>
    <row r="7" spans="1:18" ht="69" customHeight="1" x14ac:dyDescent="0.25">
      <c r="A7" s="54"/>
      <c r="B7" s="52"/>
      <c r="C7" s="52"/>
      <c r="D7" s="11" t="s">
        <v>4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25">
        <v>2019</v>
      </c>
      <c r="K7" s="25">
        <v>2020</v>
      </c>
      <c r="L7" s="25">
        <v>2021</v>
      </c>
      <c r="M7" s="25">
        <v>2022</v>
      </c>
      <c r="N7" s="12">
        <v>2023</v>
      </c>
      <c r="O7" s="12">
        <v>2024</v>
      </c>
      <c r="P7" s="2"/>
    </row>
    <row r="8" spans="1:18" ht="28.5" customHeight="1" x14ac:dyDescent="0.25">
      <c r="A8" s="53" t="s">
        <v>5</v>
      </c>
      <c r="B8" s="53" t="s">
        <v>6</v>
      </c>
      <c r="C8" s="13" t="s">
        <v>7</v>
      </c>
      <c r="D8" s="14">
        <f>SUM(D10:D21)</f>
        <v>2886992.5550000002</v>
      </c>
      <c r="E8" s="14">
        <f t="shared" ref="E8:K8" si="0">SUM(E10:E21)</f>
        <v>387289.2</v>
      </c>
      <c r="F8" s="14">
        <f t="shared" si="0"/>
        <v>197903.9</v>
      </c>
      <c r="G8" s="14">
        <f t="shared" si="0"/>
        <v>256024.7</v>
      </c>
      <c r="H8" s="14">
        <f t="shared" si="0"/>
        <v>190957.03000000006</v>
      </c>
      <c r="I8" s="14">
        <f t="shared" si="0"/>
        <v>304075.27999999997</v>
      </c>
      <c r="J8" s="15">
        <f t="shared" si="0"/>
        <v>261030.57</v>
      </c>
      <c r="K8" s="15">
        <f t="shared" si="0"/>
        <v>323110.375</v>
      </c>
      <c r="L8" s="15">
        <f t="shared" ref="L8:O8" si="1">SUM(L10:L21)</f>
        <v>204268</v>
      </c>
      <c r="M8" s="15">
        <f t="shared" si="1"/>
        <v>201360</v>
      </c>
      <c r="N8" s="14">
        <f t="shared" si="1"/>
        <v>205845</v>
      </c>
      <c r="O8" s="14">
        <f t="shared" si="1"/>
        <v>355128.5</v>
      </c>
      <c r="P8" s="1"/>
      <c r="Q8" s="20">
        <f>E8+F8+G8+H8+I8+J8+K8+L8+M8+N8+O8</f>
        <v>2886992.5550000002</v>
      </c>
      <c r="R8" s="20">
        <f>D8-Q8</f>
        <v>0</v>
      </c>
    </row>
    <row r="9" spans="1:18" ht="22.5" customHeight="1" x14ac:dyDescent="0.25">
      <c r="A9" s="53"/>
      <c r="B9" s="53"/>
      <c r="C9" s="16" t="s">
        <v>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"/>
    </row>
    <row r="10" spans="1:18" ht="35.25" customHeight="1" x14ac:dyDescent="0.25">
      <c r="A10" s="53"/>
      <c r="B10" s="53"/>
      <c r="C10" s="17" t="s">
        <v>9</v>
      </c>
      <c r="D10" s="18">
        <f>D27+D36+D42+D45</f>
        <v>2034514.54</v>
      </c>
      <c r="E10" s="18">
        <f>E27+E36+E42+E45</f>
        <v>250899</v>
      </c>
      <c r="F10" s="18">
        <f t="shared" ref="F10:O10" si="2">F27+F36+F42+F45</f>
        <v>160934</v>
      </c>
      <c r="G10" s="18">
        <f t="shared" si="2"/>
        <v>186598</v>
      </c>
      <c r="H10" s="18">
        <f t="shared" si="2"/>
        <v>133634.20000000001</v>
      </c>
      <c r="I10" s="18">
        <f>I27+I36+I42+I45</f>
        <v>229401.28</v>
      </c>
      <c r="J10" s="18">
        <f>J27+J36+J42+J45</f>
        <v>191915.17</v>
      </c>
      <c r="K10" s="18">
        <f t="shared" si="2"/>
        <v>190933.89</v>
      </c>
      <c r="L10" s="18">
        <f t="shared" si="2"/>
        <v>176685</v>
      </c>
      <c r="M10" s="18">
        <f t="shared" si="2"/>
        <v>174814</v>
      </c>
      <c r="N10" s="18">
        <f t="shared" si="2"/>
        <v>178600</v>
      </c>
      <c r="O10" s="18">
        <f t="shared" si="2"/>
        <v>160100</v>
      </c>
      <c r="P10" s="1"/>
      <c r="Q10" s="20">
        <f>SUM(E10:O10)</f>
        <v>2034514.54</v>
      </c>
      <c r="R10" s="20">
        <f>D10-Q10</f>
        <v>0</v>
      </c>
    </row>
    <row r="11" spans="1:18" ht="35.25" customHeight="1" x14ac:dyDescent="0.25">
      <c r="A11" s="53"/>
      <c r="B11" s="53"/>
      <c r="C11" s="17" t="s">
        <v>43</v>
      </c>
      <c r="D11" s="18">
        <f>D66</f>
        <v>4833.1000000000004</v>
      </c>
      <c r="E11" s="18">
        <f t="shared" ref="E11:I11" si="3">E64</f>
        <v>0</v>
      </c>
      <c r="F11" s="18">
        <f t="shared" si="3"/>
        <v>0</v>
      </c>
      <c r="G11" s="18">
        <f t="shared" si="3"/>
        <v>0</v>
      </c>
      <c r="H11" s="18">
        <f t="shared" si="3"/>
        <v>0</v>
      </c>
      <c r="I11" s="18">
        <f t="shared" si="3"/>
        <v>0</v>
      </c>
      <c r="J11" s="18">
        <f>J64</f>
        <v>4833.1000000000004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"/>
      <c r="Q11" s="20">
        <f t="shared" ref="Q11:Q21" si="4">SUM(E11:O11)</f>
        <v>4833.1000000000004</v>
      </c>
      <c r="R11" s="20">
        <f t="shared" ref="R11:R21" si="5">D11-Q11</f>
        <v>0</v>
      </c>
    </row>
    <row r="12" spans="1:18" ht="30.75" customHeight="1" x14ac:dyDescent="0.25">
      <c r="A12" s="53"/>
      <c r="B12" s="53"/>
      <c r="C12" s="17" t="s">
        <v>45</v>
      </c>
      <c r="D12" s="18">
        <f>D39</f>
        <v>33547.199999999997</v>
      </c>
      <c r="E12" s="18">
        <f t="shared" ref="E12:O12" si="6">E39</f>
        <v>33547.199999999997</v>
      </c>
      <c r="F12" s="18">
        <f t="shared" si="6"/>
        <v>0</v>
      </c>
      <c r="G12" s="18">
        <f t="shared" si="6"/>
        <v>0</v>
      </c>
      <c r="H12" s="18">
        <f t="shared" si="6"/>
        <v>0</v>
      </c>
      <c r="I12" s="18">
        <f t="shared" si="6"/>
        <v>0</v>
      </c>
      <c r="J12" s="18">
        <f t="shared" si="6"/>
        <v>0</v>
      </c>
      <c r="K12" s="18">
        <f t="shared" si="6"/>
        <v>0</v>
      </c>
      <c r="L12" s="18">
        <f t="shared" si="6"/>
        <v>0</v>
      </c>
      <c r="M12" s="18">
        <f t="shared" si="6"/>
        <v>0</v>
      </c>
      <c r="N12" s="18">
        <f t="shared" si="6"/>
        <v>0</v>
      </c>
      <c r="O12" s="18">
        <f t="shared" si="6"/>
        <v>0</v>
      </c>
      <c r="P12" s="1"/>
      <c r="Q12" s="20">
        <f t="shared" si="4"/>
        <v>33547.199999999997</v>
      </c>
      <c r="R12" s="20">
        <f t="shared" si="5"/>
        <v>0</v>
      </c>
    </row>
    <row r="13" spans="1:18" ht="27.75" customHeight="1" x14ac:dyDescent="0.25">
      <c r="A13" s="53"/>
      <c r="B13" s="53"/>
      <c r="C13" s="17" t="s">
        <v>10</v>
      </c>
      <c r="D13" s="18">
        <f>D51+D54</f>
        <v>262403.8</v>
      </c>
      <c r="E13" s="18">
        <f t="shared" ref="E13:O13" si="7">E51+E54</f>
        <v>11000</v>
      </c>
      <c r="F13" s="18">
        <f t="shared" si="7"/>
        <v>12953.9</v>
      </c>
      <c r="G13" s="18">
        <f t="shared" si="7"/>
        <v>21544.7</v>
      </c>
      <c r="H13" s="18">
        <f t="shared" si="7"/>
        <v>26609</v>
      </c>
      <c r="I13" s="18">
        <f t="shared" si="7"/>
        <v>26245.1</v>
      </c>
      <c r="J13" s="18">
        <f t="shared" si="7"/>
        <v>25331.1</v>
      </c>
      <c r="K13" s="18">
        <f>K51+K54</f>
        <v>26778</v>
      </c>
      <c r="L13" s="18">
        <f t="shared" si="7"/>
        <v>26383</v>
      </c>
      <c r="M13" s="18">
        <f t="shared" si="7"/>
        <v>26546</v>
      </c>
      <c r="N13" s="18">
        <f t="shared" si="7"/>
        <v>27245</v>
      </c>
      <c r="O13" s="18">
        <f t="shared" si="7"/>
        <v>31768</v>
      </c>
      <c r="P13" s="1"/>
      <c r="Q13" s="20">
        <f t="shared" si="4"/>
        <v>262403.80000000005</v>
      </c>
      <c r="R13" s="20">
        <f t="shared" si="5"/>
        <v>0</v>
      </c>
    </row>
    <row r="14" spans="1:18" ht="24" customHeight="1" x14ac:dyDescent="0.25">
      <c r="A14" s="53"/>
      <c r="B14" s="53"/>
      <c r="C14" s="17" t="s">
        <v>48</v>
      </c>
      <c r="D14" s="18">
        <f>D75</f>
        <v>565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f>K75</f>
        <v>565</v>
      </c>
      <c r="L14" s="18">
        <v>0</v>
      </c>
      <c r="M14" s="18">
        <v>0</v>
      </c>
      <c r="N14" s="18">
        <v>0</v>
      </c>
      <c r="O14" s="18">
        <v>0</v>
      </c>
      <c r="P14" s="1"/>
      <c r="Q14" s="20"/>
      <c r="R14" s="20"/>
    </row>
    <row r="15" spans="1:18" ht="34.5" customHeight="1" x14ac:dyDescent="0.25">
      <c r="A15" s="53"/>
      <c r="B15" s="53"/>
      <c r="C15" s="17" t="s">
        <v>11</v>
      </c>
      <c r="D15" s="18">
        <f>D24+D48+D63</f>
        <v>349499.42999999993</v>
      </c>
      <c r="E15" s="18">
        <f t="shared" ref="E15:O15" si="8">E24+E48+E63</f>
        <v>78420</v>
      </c>
      <c r="F15" s="18">
        <f t="shared" si="8"/>
        <v>1947</v>
      </c>
      <c r="G15" s="18">
        <f t="shared" si="8"/>
        <v>37546.5</v>
      </c>
      <c r="H15" s="18">
        <f t="shared" si="8"/>
        <v>19085.13</v>
      </c>
      <c r="I15" s="18">
        <f t="shared" si="8"/>
        <v>23766.1</v>
      </c>
      <c r="J15" s="18">
        <f t="shared" si="8"/>
        <v>15691.8</v>
      </c>
      <c r="K15" s="18">
        <f>K24+K48+K63</f>
        <v>9782.4</v>
      </c>
      <c r="L15" s="18">
        <f t="shared" si="8"/>
        <v>0</v>
      </c>
      <c r="M15" s="18">
        <f t="shared" si="8"/>
        <v>0</v>
      </c>
      <c r="N15" s="18">
        <f t="shared" si="8"/>
        <v>0</v>
      </c>
      <c r="O15" s="18">
        <f t="shared" si="8"/>
        <v>163260.5</v>
      </c>
      <c r="P15" s="1"/>
      <c r="Q15" s="20">
        <f t="shared" si="4"/>
        <v>349499.43</v>
      </c>
      <c r="R15" s="20">
        <f t="shared" si="5"/>
        <v>0</v>
      </c>
    </row>
    <row r="16" spans="1:18" ht="35.25" customHeight="1" x14ac:dyDescent="0.25">
      <c r="A16" s="53"/>
      <c r="B16" s="53"/>
      <c r="C16" s="17" t="s">
        <v>12</v>
      </c>
      <c r="D16" s="18">
        <f t="shared" ref="D16:D21" si="9">D28+D57+D69</f>
        <v>39806.259999999995</v>
      </c>
      <c r="E16" s="18">
        <f t="shared" ref="E16:O16" si="10">E28+E57</f>
        <v>1608</v>
      </c>
      <c r="F16" s="18">
        <f t="shared" si="10"/>
        <v>5322</v>
      </c>
      <c r="G16" s="18">
        <f t="shared" si="10"/>
        <v>1144.0999999999999</v>
      </c>
      <c r="H16" s="18">
        <f t="shared" si="10"/>
        <v>2640.34</v>
      </c>
      <c r="I16" s="18">
        <f t="shared" si="10"/>
        <v>5390</v>
      </c>
      <c r="J16" s="18">
        <f t="shared" si="10"/>
        <v>6795</v>
      </c>
      <c r="K16" s="18">
        <f t="shared" ref="K16:K21" si="11">K28+K57+K69</f>
        <v>16706.82</v>
      </c>
      <c r="L16" s="18">
        <f t="shared" ref="L16:L21" si="12">L69</f>
        <v>200</v>
      </c>
      <c r="M16" s="18">
        <f t="shared" si="10"/>
        <v>0</v>
      </c>
      <c r="N16" s="18">
        <f t="shared" si="10"/>
        <v>0</v>
      </c>
      <c r="O16" s="18">
        <f t="shared" si="10"/>
        <v>0</v>
      </c>
      <c r="P16" s="1"/>
      <c r="Q16" s="20">
        <f t="shared" si="4"/>
        <v>39806.26</v>
      </c>
      <c r="R16" s="20">
        <f t="shared" si="5"/>
        <v>0</v>
      </c>
    </row>
    <row r="17" spans="1:18" ht="33" customHeight="1" x14ac:dyDescent="0.25">
      <c r="A17" s="53"/>
      <c r="B17" s="53"/>
      <c r="C17" s="17" t="s">
        <v>13</v>
      </c>
      <c r="D17" s="18">
        <f t="shared" si="9"/>
        <v>44448.479999999996</v>
      </c>
      <c r="E17" s="18">
        <f t="shared" ref="E17:O17" si="13">E29+E58</f>
        <v>2769</v>
      </c>
      <c r="F17" s="18">
        <f t="shared" si="13"/>
        <v>5558</v>
      </c>
      <c r="G17" s="18">
        <f t="shared" si="13"/>
        <v>4268</v>
      </c>
      <c r="H17" s="18">
        <f t="shared" si="13"/>
        <v>1773.48</v>
      </c>
      <c r="I17" s="18">
        <f t="shared" si="13"/>
        <v>6147</v>
      </c>
      <c r="J17" s="18">
        <f t="shared" si="13"/>
        <v>4530</v>
      </c>
      <c r="K17" s="18">
        <f t="shared" si="11"/>
        <v>19203</v>
      </c>
      <c r="L17" s="18">
        <f t="shared" si="12"/>
        <v>200</v>
      </c>
      <c r="M17" s="18">
        <f t="shared" si="13"/>
        <v>0</v>
      </c>
      <c r="N17" s="18">
        <f t="shared" si="13"/>
        <v>0</v>
      </c>
      <c r="O17" s="18">
        <f t="shared" si="13"/>
        <v>0</v>
      </c>
      <c r="P17" s="1"/>
      <c r="Q17" s="20">
        <f t="shared" si="4"/>
        <v>44448.479999999996</v>
      </c>
      <c r="R17" s="20">
        <f t="shared" si="5"/>
        <v>0</v>
      </c>
    </row>
    <row r="18" spans="1:18" ht="23.25" customHeight="1" x14ac:dyDescent="0.25">
      <c r="A18" s="53"/>
      <c r="B18" s="53"/>
      <c r="C18" s="17" t="s">
        <v>14</v>
      </c>
      <c r="D18" s="18">
        <f t="shared" si="9"/>
        <v>32700.42</v>
      </c>
      <c r="E18" s="18">
        <f t="shared" ref="E18:O18" si="14">E30+E59</f>
        <v>4035</v>
      </c>
      <c r="F18" s="18">
        <f t="shared" si="14"/>
        <v>4054</v>
      </c>
      <c r="G18" s="18">
        <f t="shared" si="14"/>
        <v>1732</v>
      </c>
      <c r="H18" s="18">
        <f t="shared" si="14"/>
        <v>1166.42</v>
      </c>
      <c r="I18" s="18">
        <f t="shared" si="14"/>
        <v>2240</v>
      </c>
      <c r="J18" s="18">
        <f t="shared" si="14"/>
        <v>1753</v>
      </c>
      <c r="K18" s="18">
        <f t="shared" si="11"/>
        <v>17520</v>
      </c>
      <c r="L18" s="18">
        <f t="shared" si="12"/>
        <v>200</v>
      </c>
      <c r="M18" s="18">
        <f t="shared" si="14"/>
        <v>0</v>
      </c>
      <c r="N18" s="18">
        <f t="shared" si="14"/>
        <v>0</v>
      </c>
      <c r="O18" s="18">
        <f t="shared" si="14"/>
        <v>0</v>
      </c>
      <c r="P18" s="1"/>
      <c r="Q18" s="20">
        <f t="shared" si="4"/>
        <v>32700.42</v>
      </c>
      <c r="R18" s="20">
        <f t="shared" si="5"/>
        <v>0</v>
      </c>
    </row>
    <row r="19" spans="1:18" ht="23.25" customHeight="1" x14ac:dyDescent="0.25">
      <c r="A19" s="53"/>
      <c r="B19" s="53"/>
      <c r="C19" s="17" t="s">
        <v>15</v>
      </c>
      <c r="D19" s="18">
        <f t="shared" si="9"/>
        <v>34092.300000000003</v>
      </c>
      <c r="E19" s="18">
        <f t="shared" ref="E19:O19" si="15">E31+E60</f>
        <v>1213</v>
      </c>
      <c r="F19" s="18">
        <f t="shared" si="15"/>
        <v>2908</v>
      </c>
      <c r="G19" s="18">
        <f t="shared" si="15"/>
        <v>1557.4</v>
      </c>
      <c r="H19" s="18">
        <f t="shared" si="15"/>
        <v>2320.7000000000003</v>
      </c>
      <c r="I19" s="18">
        <f t="shared" si="15"/>
        <v>6163.8</v>
      </c>
      <c r="J19" s="18">
        <f t="shared" si="15"/>
        <v>4711.3999999999996</v>
      </c>
      <c r="K19" s="18">
        <f t="shared" si="11"/>
        <v>15018</v>
      </c>
      <c r="L19" s="18">
        <f t="shared" si="12"/>
        <v>200</v>
      </c>
      <c r="M19" s="18">
        <f t="shared" si="15"/>
        <v>0</v>
      </c>
      <c r="N19" s="18">
        <f t="shared" si="15"/>
        <v>0</v>
      </c>
      <c r="O19" s="18">
        <f t="shared" si="15"/>
        <v>0</v>
      </c>
      <c r="P19" s="1"/>
      <c r="Q19" s="20">
        <f t="shared" si="4"/>
        <v>34092.300000000003</v>
      </c>
      <c r="R19" s="20">
        <f t="shared" si="5"/>
        <v>0</v>
      </c>
    </row>
    <row r="20" spans="1:18" s="5" customFormat="1" ht="24.75" customHeight="1" x14ac:dyDescent="0.25">
      <c r="A20" s="53"/>
      <c r="B20" s="53"/>
      <c r="C20" s="19" t="s">
        <v>16</v>
      </c>
      <c r="D20" s="21">
        <f t="shared" si="9"/>
        <v>35092.410000000003</v>
      </c>
      <c r="E20" s="21">
        <f t="shared" ref="E20:O20" si="16">E32+E61</f>
        <v>3198</v>
      </c>
      <c r="F20" s="21">
        <f t="shared" si="16"/>
        <v>3179</v>
      </c>
      <c r="G20" s="21">
        <f t="shared" si="16"/>
        <v>1547</v>
      </c>
      <c r="H20" s="21">
        <f t="shared" si="16"/>
        <v>3727.41</v>
      </c>
      <c r="I20" s="21">
        <f t="shared" si="16"/>
        <v>2559</v>
      </c>
      <c r="J20" s="21">
        <f t="shared" si="16"/>
        <v>3975</v>
      </c>
      <c r="K20" s="18">
        <f t="shared" si="11"/>
        <v>16707</v>
      </c>
      <c r="L20" s="18">
        <f t="shared" si="12"/>
        <v>200</v>
      </c>
      <c r="M20" s="21">
        <f t="shared" si="16"/>
        <v>0</v>
      </c>
      <c r="N20" s="21">
        <f t="shared" si="16"/>
        <v>0</v>
      </c>
      <c r="O20" s="21">
        <f t="shared" si="16"/>
        <v>0</v>
      </c>
      <c r="P20" s="4"/>
      <c r="Q20" s="26">
        <f t="shared" si="4"/>
        <v>35092.410000000003</v>
      </c>
      <c r="R20" s="26">
        <f t="shared" si="5"/>
        <v>0</v>
      </c>
    </row>
    <row r="21" spans="1:18" s="5" customFormat="1" ht="28.5" customHeight="1" x14ac:dyDescent="0.25">
      <c r="A21" s="53"/>
      <c r="B21" s="53"/>
      <c r="C21" s="19" t="s">
        <v>17</v>
      </c>
      <c r="D21" s="21">
        <f t="shared" si="9"/>
        <v>15489.615000000002</v>
      </c>
      <c r="E21" s="21">
        <f t="shared" ref="E21:O21" si="17">E33+E62</f>
        <v>600</v>
      </c>
      <c r="F21" s="21">
        <f t="shared" si="17"/>
        <v>1048</v>
      </c>
      <c r="G21" s="21">
        <f t="shared" si="17"/>
        <v>87</v>
      </c>
      <c r="H21" s="21">
        <f t="shared" si="17"/>
        <v>0.35</v>
      </c>
      <c r="I21" s="21">
        <f t="shared" si="17"/>
        <v>2163</v>
      </c>
      <c r="J21" s="21">
        <f t="shared" si="17"/>
        <v>1495</v>
      </c>
      <c r="K21" s="18">
        <f t="shared" si="11"/>
        <v>9896.2649999999994</v>
      </c>
      <c r="L21" s="18">
        <f t="shared" si="12"/>
        <v>200</v>
      </c>
      <c r="M21" s="21">
        <f t="shared" si="17"/>
        <v>0</v>
      </c>
      <c r="N21" s="21">
        <f t="shared" si="17"/>
        <v>0</v>
      </c>
      <c r="O21" s="21">
        <f t="shared" si="17"/>
        <v>0</v>
      </c>
      <c r="P21" s="4"/>
      <c r="Q21" s="26">
        <f t="shared" si="4"/>
        <v>15489.615</v>
      </c>
      <c r="R21" s="26">
        <f t="shared" si="5"/>
        <v>0</v>
      </c>
    </row>
    <row r="22" spans="1:18" s="28" customFormat="1" ht="20.25" customHeight="1" x14ac:dyDescent="0.25">
      <c r="A22" s="57" t="s">
        <v>18</v>
      </c>
      <c r="B22" s="57" t="s">
        <v>19</v>
      </c>
      <c r="C22" s="58" t="s">
        <v>7</v>
      </c>
      <c r="D22" s="32">
        <f t="shared" ref="D22" si="18">SUM(E22:O22)</f>
        <v>326737.69999999995</v>
      </c>
      <c r="E22" s="32">
        <v>78420</v>
      </c>
      <c r="F22" s="32">
        <f t="shared" ref="F22:O22" si="19">SUM(F24)</f>
        <v>1947</v>
      </c>
      <c r="G22" s="32">
        <f t="shared" si="19"/>
        <v>37546.5</v>
      </c>
      <c r="H22" s="32">
        <f t="shared" si="19"/>
        <v>17084</v>
      </c>
      <c r="I22" s="32">
        <f t="shared" si="19"/>
        <v>23766</v>
      </c>
      <c r="J22" s="32">
        <f t="shared" si="19"/>
        <v>15691.8</v>
      </c>
      <c r="K22" s="32">
        <f t="shared" si="19"/>
        <v>9782.4</v>
      </c>
      <c r="L22" s="32">
        <f t="shared" si="19"/>
        <v>0</v>
      </c>
      <c r="M22" s="32">
        <f t="shared" si="19"/>
        <v>0</v>
      </c>
      <c r="N22" s="32">
        <f t="shared" si="19"/>
        <v>0</v>
      </c>
      <c r="O22" s="32">
        <f t="shared" si="19"/>
        <v>142500</v>
      </c>
      <c r="P22" s="27"/>
    </row>
    <row r="23" spans="1:18" s="28" customFormat="1" ht="22.5" customHeight="1" x14ac:dyDescent="0.25">
      <c r="A23" s="57"/>
      <c r="B23" s="57"/>
      <c r="C23" s="40" t="s">
        <v>8</v>
      </c>
      <c r="D23" s="32"/>
      <c r="E23" s="32"/>
      <c r="F23" s="32"/>
      <c r="G23" s="32"/>
      <c r="H23" s="31"/>
      <c r="I23" s="32"/>
      <c r="J23" s="32"/>
      <c r="K23" s="32"/>
      <c r="L23" s="32"/>
      <c r="M23" s="32"/>
      <c r="N23" s="32"/>
      <c r="O23" s="32"/>
      <c r="P23" s="29"/>
    </row>
    <row r="24" spans="1:18" s="28" customFormat="1" ht="31.5" customHeight="1" x14ac:dyDescent="0.25">
      <c r="A24" s="57"/>
      <c r="B24" s="57"/>
      <c r="C24" s="40" t="s">
        <v>11</v>
      </c>
      <c r="D24" s="31">
        <f>SUM(E24:O24)</f>
        <v>326737.69999999995</v>
      </c>
      <c r="E24" s="31">
        <v>78420</v>
      </c>
      <c r="F24" s="31">
        <v>1947</v>
      </c>
      <c r="G24" s="31">
        <v>37546.5</v>
      </c>
      <c r="H24" s="31">
        <v>17084</v>
      </c>
      <c r="I24" s="31">
        <v>23766</v>
      </c>
      <c r="J24" s="31">
        <v>15691.8</v>
      </c>
      <c r="K24" s="31">
        <v>9782.4</v>
      </c>
      <c r="L24" s="31">
        <v>0</v>
      </c>
      <c r="M24" s="31">
        <v>0</v>
      </c>
      <c r="N24" s="31">
        <v>0</v>
      </c>
      <c r="O24" s="31">
        <v>142500</v>
      </c>
      <c r="P24" s="27"/>
    </row>
    <row r="25" spans="1:18" s="5" customFormat="1" ht="21.75" customHeight="1" x14ac:dyDescent="0.25">
      <c r="A25" s="51" t="s">
        <v>20</v>
      </c>
      <c r="B25" s="51" t="s">
        <v>21</v>
      </c>
      <c r="C25" s="35" t="s">
        <v>7</v>
      </c>
      <c r="D25" s="15">
        <f>SUM(E25:O25)</f>
        <v>173779.08499999999</v>
      </c>
      <c r="E25" s="15">
        <f t="shared" ref="E25:K25" si="20">SUM(E27:E33)</f>
        <v>37613</v>
      </c>
      <c r="F25" s="36">
        <f t="shared" si="20"/>
        <v>32132</v>
      </c>
      <c r="G25" s="36">
        <f t="shared" si="20"/>
        <v>10335.5</v>
      </c>
      <c r="H25" s="36">
        <f t="shared" si="20"/>
        <v>11626.3</v>
      </c>
      <c r="I25" s="36">
        <f t="shared" si="20"/>
        <v>24662.799999999999</v>
      </c>
      <c r="J25" s="36">
        <f t="shared" si="20"/>
        <v>23259.4</v>
      </c>
      <c r="K25" s="36">
        <f t="shared" si="20"/>
        <v>34150.084999999999</v>
      </c>
      <c r="L25" s="36">
        <v>0</v>
      </c>
      <c r="M25" s="36">
        <v>0</v>
      </c>
      <c r="N25" s="36">
        <v>0</v>
      </c>
      <c r="O25" s="36">
        <v>0</v>
      </c>
      <c r="P25" s="4"/>
    </row>
    <row r="26" spans="1:18" s="5" customFormat="1" ht="18.75" customHeight="1" x14ac:dyDescent="0.25">
      <c r="A26" s="51"/>
      <c r="B26" s="51"/>
      <c r="C26" s="17" t="s">
        <v>8</v>
      </c>
      <c r="D26" s="15"/>
      <c r="E26" s="37"/>
      <c r="F26" s="37"/>
      <c r="G26" s="36"/>
      <c r="H26" s="38"/>
      <c r="I26" s="36"/>
      <c r="J26" s="36"/>
      <c r="K26" s="36"/>
      <c r="L26" s="36"/>
      <c r="M26" s="36"/>
      <c r="N26" s="36"/>
      <c r="O26" s="36"/>
      <c r="P26" s="4"/>
    </row>
    <row r="27" spans="1:18" s="5" customFormat="1" ht="30" customHeight="1" x14ac:dyDescent="0.25">
      <c r="A27" s="51"/>
      <c r="B27" s="51"/>
      <c r="C27" s="17" t="s">
        <v>9</v>
      </c>
      <c r="D27" s="18">
        <f t="shared" ref="D27:D33" si="21">SUM(E27:O27)</f>
        <v>34253</v>
      </c>
      <c r="E27" s="18">
        <v>24190</v>
      </c>
      <c r="F27" s="39">
        <v>10063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4"/>
    </row>
    <row r="28" spans="1:18" s="28" customFormat="1" ht="36" customHeight="1" x14ac:dyDescent="0.25">
      <c r="A28" s="51"/>
      <c r="B28" s="51"/>
      <c r="C28" s="40" t="s">
        <v>12</v>
      </c>
      <c r="D28" s="31">
        <f>SUM(E28:O28)</f>
        <v>32616.92</v>
      </c>
      <c r="E28" s="31">
        <v>1608</v>
      </c>
      <c r="F28" s="41">
        <v>5322</v>
      </c>
      <c r="G28" s="41">
        <v>1144.0999999999999</v>
      </c>
      <c r="H28" s="41">
        <v>2640</v>
      </c>
      <c r="I28" s="41">
        <v>5390</v>
      </c>
      <c r="J28" s="41">
        <v>6795</v>
      </c>
      <c r="K28" s="41">
        <v>9717.82</v>
      </c>
      <c r="L28" s="41">
        <v>0</v>
      </c>
      <c r="M28" s="41">
        <v>0</v>
      </c>
      <c r="N28" s="41">
        <v>0</v>
      </c>
      <c r="O28" s="41">
        <v>0</v>
      </c>
      <c r="P28" s="27"/>
    </row>
    <row r="29" spans="1:18" s="5" customFormat="1" ht="33" customHeight="1" x14ac:dyDescent="0.25">
      <c r="A29" s="51"/>
      <c r="B29" s="51"/>
      <c r="C29" s="17" t="s">
        <v>13</v>
      </c>
      <c r="D29" s="18">
        <f>SUM(E29:O29)</f>
        <v>29701</v>
      </c>
      <c r="E29" s="18">
        <v>2769</v>
      </c>
      <c r="F29" s="39">
        <v>5558</v>
      </c>
      <c r="G29" s="39">
        <v>4268</v>
      </c>
      <c r="H29" s="39">
        <v>1773</v>
      </c>
      <c r="I29" s="39">
        <v>6147</v>
      </c>
      <c r="J29" s="41">
        <v>4530</v>
      </c>
      <c r="K29" s="39">
        <v>4656</v>
      </c>
      <c r="L29" s="39">
        <v>0</v>
      </c>
      <c r="M29" s="39">
        <v>0</v>
      </c>
      <c r="N29" s="39">
        <v>0</v>
      </c>
      <c r="O29" s="39">
        <v>0</v>
      </c>
      <c r="P29" s="4"/>
    </row>
    <row r="30" spans="1:18" s="28" customFormat="1" ht="28.5" customHeight="1" x14ac:dyDescent="0.25">
      <c r="A30" s="51"/>
      <c r="B30" s="51"/>
      <c r="C30" s="40" t="s">
        <v>14</v>
      </c>
      <c r="D30" s="31">
        <f t="shared" si="21"/>
        <v>20567</v>
      </c>
      <c r="E30" s="31">
        <v>4035</v>
      </c>
      <c r="F30" s="41">
        <v>4054</v>
      </c>
      <c r="G30" s="41">
        <v>1732</v>
      </c>
      <c r="H30" s="41">
        <v>1166</v>
      </c>
      <c r="I30" s="41">
        <v>2240</v>
      </c>
      <c r="J30" s="41">
        <v>1753</v>
      </c>
      <c r="K30" s="41">
        <v>5587</v>
      </c>
      <c r="L30" s="41">
        <v>0</v>
      </c>
      <c r="M30" s="41">
        <v>0</v>
      </c>
      <c r="N30" s="41">
        <v>0</v>
      </c>
      <c r="O30" s="41">
        <v>0</v>
      </c>
      <c r="P30" s="27"/>
    </row>
    <row r="31" spans="1:18" s="28" customFormat="1" ht="27" customHeight="1" x14ac:dyDescent="0.25">
      <c r="A31" s="51"/>
      <c r="B31" s="51"/>
      <c r="C31" s="40" t="s">
        <v>15</v>
      </c>
      <c r="D31" s="31">
        <f t="shared" si="21"/>
        <v>27157.9</v>
      </c>
      <c r="E31" s="31">
        <v>1213</v>
      </c>
      <c r="F31" s="41">
        <v>2908</v>
      </c>
      <c r="G31" s="41">
        <v>1557.4</v>
      </c>
      <c r="H31" s="41">
        <v>2320.3000000000002</v>
      </c>
      <c r="I31" s="41">
        <v>6163.8</v>
      </c>
      <c r="J31" s="41">
        <v>4711.3999999999996</v>
      </c>
      <c r="K31" s="41">
        <v>8284</v>
      </c>
      <c r="L31" s="41">
        <v>0</v>
      </c>
      <c r="M31" s="41">
        <v>0</v>
      </c>
      <c r="N31" s="41">
        <v>0</v>
      </c>
      <c r="O31" s="41">
        <v>0</v>
      </c>
      <c r="P31" s="27"/>
    </row>
    <row r="32" spans="1:18" s="28" customFormat="1" ht="24" customHeight="1" x14ac:dyDescent="0.25">
      <c r="A32" s="51"/>
      <c r="B32" s="51"/>
      <c r="C32" s="40" t="s">
        <v>16</v>
      </c>
      <c r="D32" s="31">
        <f t="shared" si="21"/>
        <v>22300</v>
      </c>
      <c r="E32" s="31">
        <v>3198</v>
      </c>
      <c r="F32" s="41">
        <v>3179</v>
      </c>
      <c r="G32" s="41">
        <v>1547</v>
      </c>
      <c r="H32" s="41">
        <v>3727</v>
      </c>
      <c r="I32" s="41">
        <v>2559</v>
      </c>
      <c r="J32" s="41">
        <v>3975</v>
      </c>
      <c r="K32" s="41">
        <v>4115</v>
      </c>
      <c r="L32" s="41">
        <v>0</v>
      </c>
      <c r="M32" s="41">
        <v>0</v>
      </c>
      <c r="N32" s="41">
        <v>0</v>
      </c>
      <c r="O32" s="41">
        <v>0</v>
      </c>
      <c r="P32" s="27"/>
    </row>
    <row r="33" spans="1:16" s="28" customFormat="1" ht="29.25" customHeight="1" x14ac:dyDescent="0.25">
      <c r="A33" s="51"/>
      <c r="B33" s="51"/>
      <c r="C33" s="40" t="s">
        <v>17</v>
      </c>
      <c r="D33" s="31">
        <f t="shared" si="21"/>
        <v>7183.2650000000003</v>
      </c>
      <c r="E33" s="31">
        <v>600</v>
      </c>
      <c r="F33" s="41">
        <v>1048</v>
      </c>
      <c r="G33" s="41">
        <v>87</v>
      </c>
      <c r="H33" s="41">
        <v>0</v>
      </c>
      <c r="I33" s="41">
        <v>2163</v>
      </c>
      <c r="J33" s="41">
        <v>1495</v>
      </c>
      <c r="K33" s="41">
        <v>1790.2650000000001</v>
      </c>
      <c r="L33" s="41">
        <v>0</v>
      </c>
      <c r="M33" s="41">
        <v>0</v>
      </c>
      <c r="N33" s="41">
        <v>0</v>
      </c>
      <c r="O33" s="41">
        <v>0</v>
      </c>
      <c r="P33" s="27"/>
    </row>
    <row r="34" spans="1:16" s="5" customFormat="1" ht="26.25" customHeight="1" x14ac:dyDescent="0.25">
      <c r="A34" s="51" t="s">
        <v>22</v>
      </c>
      <c r="B34" s="51" t="s">
        <v>23</v>
      </c>
      <c r="C34" s="35" t="s">
        <v>7</v>
      </c>
      <c r="D34" s="15">
        <f>SUM(E34:O34)</f>
        <v>43935</v>
      </c>
      <c r="E34" s="15">
        <f>E36</f>
        <v>23936</v>
      </c>
      <c r="F34" s="15">
        <f t="shared" ref="F34:G34" si="22">F36</f>
        <v>1038</v>
      </c>
      <c r="G34" s="15">
        <f t="shared" si="22"/>
        <v>18961</v>
      </c>
      <c r="H34" s="15">
        <v>0</v>
      </c>
      <c r="I34" s="15">
        <v>0</v>
      </c>
      <c r="J34" s="32">
        <v>0</v>
      </c>
      <c r="K34" s="15">
        <f>SUM(K36)</f>
        <v>0</v>
      </c>
      <c r="L34" s="15">
        <v>0</v>
      </c>
      <c r="M34" s="15">
        <v>0</v>
      </c>
      <c r="N34" s="15">
        <v>0</v>
      </c>
      <c r="O34" s="15">
        <v>0</v>
      </c>
      <c r="P34" s="4"/>
    </row>
    <row r="35" spans="1:16" s="5" customFormat="1" ht="23.25" customHeight="1" x14ac:dyDescent="0.25">
      <c r="A35" s="51"/>
      <c r="B35" s="51"/>
      <c r="C35" s="17" t="s">
        <v>8</v>
      </c>
      <c r="D35" s="15"/>
      <c r="E35" s="18"/>
      <c r="F35" s="18"/>
      <c r="G35" s="18"/>
      <c r="H35" s="18"/>
      <c r="I35" s="18"/>
      <c r="J35" s="31"/>
      <c r="K35" s="18"/>
      <c r="L35" s="18"/>
      <c r="M35" s="18"/>
      <c r="N35" s="18"/>
      <c r="O35" s="18"/>
      <c r="P35" s="4"/>
    </row>
    <row r="36" spans="1:16" s="5" customFormat="1" ht="44.25" customHeight="1" x14ac:dyDescent="0.25">
      <c r="A36" s="51"/>
      <c r="B36" s="51"/>
      <c r="C36" s="17" t="s">
        <v>9</v>
      </c>
      <c r="D36" s="18">
        <f>SUM(E36:O36)</f>
        <v>43935</v>
      </c>
      <c r="E36" s="18">
        <v>23936</v>
      </c>
      <c r="F36" s="18">
        <v>1038</v>
      </c>
      <c r="G36" s="18">
        <v>18961</v>
      </c>
      <c r="H36" s="18">
        <v>0</v>
      </c>
      <c r="I36" s="18">
        <v>0</v>
      </c>
      <c r="J36" s="31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6"/>
    </row>
    <row r="37" spans="1:16" s="5" customFormat="1" ht="27" customHeight="1" x14ac:dyDescent="0.25">
      <c r="A37" s="51" t="s">
        <v>24</v>
      </c>
      <c r="B37" s="51" t="s">
        <v>25</v>
      </c>
      <c r="C37" s="35" t="s">
        <v>7</v>
      </c>
      <c r="D37" s="36">
        <v>33547.199999999997</v>
      </c>
      <c r="E37" s="36">
        <v>33547.199999999997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4"/>
    </row>
    <row r="38" spans="1:16" s="5" customFormat="1" ht="29.25" customHeight="1" x14ac:dyDescent="0.25">
      <c r="A38" s="51"/>
      <c r="B38" s="51"/>
      <c r="C38" s="17" t="s">
        <v>8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"/>
    </row>
    <row r="39" spans="1:16" s="5" customFormat="1" ht="31.5" x14ac:dyDescent="0.25">
      <c r="A39" s="51"/>
      <c r="B39" s="51"/>
      <c r="C39" s="17" t="s">
        <v>45</v>
      </c>
      <c r="D39" s="39">
        <v>33547.199999999997</v>
      </c>
      <c r="E39" s="39">
        <v>33547.199999999997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4"/>
    </row>
    <row r="40" spans="1:16" s="5" customFormat="1" ht="27.75" customHeight="1" x14ac:dyDescent="0.25">
      <c r="A40" s="51" t="s">
        <v>26</v>
      </c>
      <c r="B40" s="51" t="s">
        <v>27</v>
      </c>
      <c r="C40" s="35" t="s">
        <v>7</v>
      </c>
      <c r="D40" s="15">
        <f>SUM(E40:O40)</f>
        <v>472371</v>
      </c>
      <c r="E40" s="15">
        <v>63222</v>
      </c>
      <c r="F40" s="15">
        <v>39669</v>
      </c>
      <c r="G40" s="15">
        <v>50638</v>
      </c>
      <c r="H40" s="15">
        <v>11865</v>
      </c>
      <c r="I40" s="15">
        <v>76391</v>
      </c>
      <c r="J40" s="15">
        <f>SUM(J42)</f>
        <v>52674</v>
      </c>
      <c r="K40" s="15">
        <f>SUM(K42)</f>
        <v>23472</v>
      </c>
      <c r="L40" s="15">
        <f>L42</f>
        <v>51480</v>
      </c>
      <c r="M40" s="15">
        <f>M42</f>
        <v>51480</v>
      </c>
      <c r="N40" s="15">
        <f>N42</f>
        <v>51480</v>
      </c>
      <c r="O40" s="15">
        <f>O42</f>
        <v>0</v>
      </c>
      <c r="P40" s="4"/>
    </row>
    <row r="41" spans="1:16" s="5" customFormat="1" ht="21" customHeight="1" x14ac:dyDescent="0.25">
      <c r="A41" s="51"/>
      <c r="B41" s="51"/>
      <c r="C41" s="17" t="s">
        <v>8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4"/>
    </row>
    <row r="42" spans="1:16" s="5" customFormat="1" ht="55.5" customHeight="1" x14ac:dyDescent="0.25">
      <c r="A42" s="51"/>
      <c r="B42" s="51"/>
      <c r="C42" s="17" t="s">
        <v>9</v>
      </c>
      <c r="D42" s="18">
        <f>SUM(E42:O42)</f>
        <v>472371</v>
      </c>
      <c r="E42" s="18">
        <v>63222</v>
      </c>
      <c r="F42" s="18">
        <v>39669</v>
      </c>
      <c r="G42" s="18">
        <v>50638</v>
      </c>
      <c r="H42" s="18">
        <v>11865</v>
      </c>
      <c r="I42" s="18">
        <v>76391</v>
      </c>
      <c r="J42" s="18">
        <v>52674</v>
      </c>
      <c r="K42" s="18">
        <v>23472</v>
      </c>
      <c r="L42" s="18">
        <v>51480</v>
      </c>
      <c r="M42" s="18">
        <v>51480</v>
      </c>
      <c r="N42" s="18">
        <v>51480</v>
      </c>
      <c r="O42" s="18">
        <v>0</v>
      </c>
      <c r="P42" s="4"/>
    </row>
    <row r="43" spans="1:16" s="5" customFormat="1" ht="29.25" customHeight="1" x14ac:dyDescent="0.25">
      <c r="A43" s="51" t="s">
        <v>28</v>
      </c>
      <c r="B43" s="51" t="s">
        <v>29</v>
      </c>
      <c r="C43" s="35" t="s">
        <v>7</v>
      </c>
      <c r="D43" s="15">
        <f>SUM(E43:O43)</f>
        <v>1483955.54</v>
      </c>
      <c r="E43" s="15">
        <f>E45</f>
        <v>139551</v>
      </c>
      <c r="F43" s="15">
        <f t="shared" ref="F43:O43" si="23">F45</f>
        <v>110164</v>
      </c>
      <c r="G43" s="15">
        <f t="shared" si="23"/>
        <v>116999</v>
      </c>
      <c r="H43" s="15">
        <f t="shared" si="23"/>
        <v>121769.2</v>
      </c>
      <c r="I43" s="15">
        <f t="shared" si="23"/>
        <v>153010.28</v>
      </c>
      <c r="J43" s="15">
        <f t="shared" si="23"/>
        <v>139241.17000000001</v>
      </c>
      <c r="K43" s="15">
        <f t="shared" si="23"/>
        <v>167461.89000000001</v>
      </c>
      <c r="L43" s="15">
        <f>L45</f>
        <v>125205</v>
      </c>
      <c r="M43" s="15">
        <f t="shared" si="23"/>
        <v>123334</v>
      </c>
      <c r="N43" s="15">
        <f t="shared" si="23"/>
        <v>127120</v>
      </c>
      <c r="O43" s="15">
        <f t="shared" si="23"/>
        <v>160100</v>
      </c>
      <c r="P43" s="4"/>
    </row>
    <row r="44" spans="1:16" s="5" customFormat="1" ht="22.5" customHeight="1" x14ac:dyDescent="0.25">
      <c r="A44" s="51"/>
      <c r="B44" s="51"/>
      <c r="C44" s="17" t="s">
        <v>8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4"/>
    </row>
    <row r="45" spans="1:16" s="5" customFormat="1" ht="54" customHeight="1" x14ac:dyDescent="0.25">
      <c r="A45" s="51"/>
      <c r="B45" s="51"/>
      <c r="C45" s="17" t="s">
        <v>9</v>
      </c>
      <c r="D45" s="18">
        <f>SUM(E45:O45)</f>
        <v>1483955.54</v>
      </c>
      <c r="E45" s="18">
        <v>139551</v>
      </c>
      <c r="F45" s="18">
        <v>110164</v>
      </c>
      <c r="G45" s="18">
        <v>116999</v>
      </c>
      <c r="H45" s="18">
        <v>121769.2</v>
      </c>
      <c r="I45" s="18">
        <v>153010.28</v>
      </c>
      <c r="J45" s="18">
        <v>139241.17000000001</v>
      </c>
      <c r="K45" s="18">
        <v>167461.89000000001</v>
      </c>
      <c r="L45" s="18">
        <v>125205</v>
      </c>
      <c r="M45" s="18">
        <v>123334</v>
      </c>
      <c r="N45" s="18">
        <v>127120</v>
      </c>
      <c r="O45" s="18">
        <v>160100</v>
      </c>
      <c r="P45" s="4"/>
    </row>
    <row r="46" spans="1:16" s="5" customFormat="1" ht="21" customHeight="1" x14ac:dyDescent="0.25">
      <c r="A46" s="51" t="s">
        <v>30</v>
      </c>
      <c r="B46" s="51" t="s">
        <v>40</v>
      </c>
      <c r="C46" s="35" t="s">
        <v>7</v>
      </c>
      <c r="D46" s="15">
        <f>SUM(E46:O46)</f>
        <v>20760.5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f>N48</f>
        <v>0</v>
      </c>
      <c r="O46" s="15">
        <f>O48</f>
        <v>20760.5</v>
      </c>
      <c r="P46" s="30"/>
    </row>
    <row r="47" spans="1:16" s="5" customFormat="1" ht="21.75" customHeight="1" x14ac:dyDescent="0.25">
      <c r="A47" s="51"/>
      <c r="B47" s="51"/>
      <c r="C47" s="17" t="s">
        <v>8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4"/>
    </row>
    <row r="48" spans="1:16" s="5" customFormat="1" ht="61.5" customHeight="1" x14ac:dyDescent="0.25">
      <c r="A48" s="51"/>
      <c r="B48" s="51"/>
      <c r="C48" s="17" t="s">
        <v>11</v>
      </c>
      <c r="D48" s="18">
        <f>SUM(E48:O48)</f>
        <v>20760.5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20760.5</v>
      </c>
      <c r="P48" s="4"/>
    </row>
    <row r="49" spans="1:16" s="5" customFormat="1" ht="22.5" customHeight="1" x14ac:dyDescent="0.25">
      <c r="A49" s="51" t="s">
        <v>31</v>
      </c>
      <c r="B49" s="51" t="s">
        <v>32</v>
      </c>
      <c r="C49" s="35" t="s">
        <v>7</v>
      </c>
      <c r="D49" s="15">
        <f>SUM(E49:O49)</f>
        <v>40107.699999999997</v>
      </c>
      <c r="E49" s="15">
        <f>E51</f>
        <v>5000</v>
      </c>
      <c r="F49" s="15">
        <f t="shared" ref="F49:O49" si="24">F51</f>
        <v>3951</v>
      </c>
      <c r="G49" s="15">
        <f t="shared" si="24"/>
        <v>4988.7</v>
      </c>
      <c r="H49" s="15">
        <f t="shared" si="24"/>
        <v>2893</v>
      </c>
      <c r="I49" s="15">
        <f t="shared" si="24"/>
        <v>4105</v>
      </c>
      <c r="J49" s="15">
        <f t="shared" si="24"/>
        <v>2840</v>
      </c>
      <c r="K49" s="15">
        <f t="shared" si="24"/>
        <v>3000</v>
      </c>
      <c r="L49" s="15">
        <f t="shared" si="24"/>
        <v>2900</v>
      </c>
      <c r="M49" s="15">
        <f t="shared" si="24"/>
        <v>2900</v>
      </c>
      <c r="N49" s="15">
        <f t="shared" si="24"/>
        <v>2900</v>
      </c>
      <c r="O49" s="15">
        <f t="shared" si="24"/>
        <v>4630</v>
      </c>
      <c r="P49" s="4"/>
    </row>
    <row r="50" spans="1:16" s="5" customFormat="1" ht="24" customHeight="1" x14ac:dyDescent="0.25">
      <c r="A50" s="51"/>
      <c r="B50" s="51"/>
      <c r="C50" s="17" t="s">
        <v>8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4"/>
    </row>
    <row r="51" spans="1:16" s="5" customFormat="1" ht="31.5" x14ac:dyDescent="0.25">
      <c r="A51" s="51"/>
      <c r="B51" s="51"/>
      <c r="C51" s="17" t="s">
        <v>33</v>
      </c>
      <c r="D51" s="18">
        <f>SUM(E51:O51)</f>
        <v>40107.699999999997</v>
      </c>
      <c r="E51" s="18">
        <v>5000</v>
      </c>
      <c r="F51" s="18">
        <v>3951</v>
      </c>
      <c r="G51" s="18">
        <v>4988.7</v>
      </c>
      <c r="H51" s="18">
        <v>2893</v>
      </c>
      <c r="I51" s="18">
        <v>4105</v>
      </c>
      <c r="J51" s="18">
        <v>2840</v>
      </c>
      <c r="K51" s="18">
        <v>3000</v>
      </c>
      <c r="L51" s="18">
        <v>2900</v>
      </c>
      <c r="M51" s="18">
        <v>2900</v>
      </c>
      <c r="N51" s="18">
        <v>2900</v>
      </c>
      <c r="O51" s="18">
        <v>4630</v>
      </c>
      <c r="P51" s="4"/>
    </row>
    <row r="52" spans="1:16" s="5" customFormat="1" ht="18.75" customHeight="1" x14ac:dyDescent="0.25">
      <c r="A52" s="51" t="s">
        <v>34</v>
      </c>
      <c r="B52" s="51" t="s">
        <v>35</v>
      </c>
      <c r="C52" s="35" t="s">
        <v>7</v>
      </c>
      <c r="D52" s="15">
        <f>SUM(E52:O52)</f>
        <v>222296.1</v>
      </c>
      <c r="E52" s="15">
        <f>E54</f>
        <v>6000</v>
      </c>
      <c r="F52" s="15">
        <f t="shared" ref="F52:O52" si="25">F54</f>
        <v>9002.9</v>
      </c>
      <c r="G52" s="15">
        <f t="shared" si="25"/>
        <v>16556</v>
      </c>
      <c r="H52" s="15">
        <f t="shared" si="25"/>
        <v>23716</v>
      </c>
      <c r="I52" s="15">
        <f t="shared" si="25"/>
        <v>22140.1</v>
      </c>
      <c r="J52" s="15">
        <f t="shared" si="25"/>
        <v>22491.1</v>
      </c>
      <c r="K52" s="15">
        <f t="shared" si="25"/>
        <v>23778</v>
      </c>
      <c r="L52" s="15">
        <f>L54</f>
        <v>23483</v>
      </c>
      <c r="M52" s="15">
        <f t="shared" si="25"/>
        <v>23646</v>
      </c>
      <c r="N52" s="15">
        <f t="shared" si="25"/>
        <v>24345</v>
      </c>
      <c r="O52" s="15">
        <f t="shared" si="25"/>
        <v>27138</v>
      </c>
      <c r="P52" s="4"/>
    </row>
    <row r="53" spans="1:16" s="5" customFormat="1" ht="19.5" customHeight="1" x14ac:dyDescent="0.25">
      <c r="A53" s="51"/>
      <c r="B53" s="51"/>
      <c r="C53" s="17" t="s">
        <v>8</v>
      </c>
      <c r="D53" s="15"/>
      <c r="E53" s="18"/>
      <c r="F53" s="18"/>
      <c r="G53" s="18"/>
      <c r="H53" s="15"/>
      <c r="I53" s="15"/>
      <c r="J53" s="15"/>
      <c r="K53" s="15"/>
      <c r="L53" s="15"/>
      <c r="M53" s="15"/>
      <c r="N53" s="15"/>
      <c r="O53" s="15"/>
      <c r="P53" s="4"/>
    </row>
    <row r="54" spans="1:16" s="5" customFormat="1" ht="31.5" x14ac:dyDescent="0.25">
      <c r="A54" s="51"/>
      <c r="B54" s="51"/>
      <c r="C54" s="17" t="s">
        <v>10</v>
      </c>
      <c r="D54" s="18">
        <f>SUM(E54:O54)</f>
        <v>222296.1</v>
      </c>
      <c r="E54" s="18">
        <v>6000</v>
      </c>
      <c r="F54" s="18">
        <v>9002.9</v>
      </c>
      <c r="G54" s="18">
        <v>16556</v>
      </c>
      <c r="H54" s="18">
        <v>23716</v>
      </c>
      <c r="I54" s="18">
        <v>22140.1</v>
      </c>
      <c r="J54" s="18">
        <v>22491.1</v>
      </c>
      <c r="K54" s="18">
        <v>23778</v>
      </c>
      <c r="L54" s="18">
        <v>23483</v>
      </c>
      <c r="M54" s="18">
        <v>23646</v>
      </c>
      <c r="N54" s="18">
        <v>24345</v>
      </c>
      <c r="O54" s="18">
        <v>27138</v>
      </c>
      <c r="P54" s="6"/>
    </row>
    <row r="55" spans="1:16" s="5" customFormat="1" ht="18.75" customHeight="1" x14ac:dyDescent="0.25">
      <c r="A55" s="51" t="s">
        <v>36</v>
      </c>
      <c r="B55" s="51" t="s">
        <v>37</v>
      </c>
      <c r="C55" s="35" t="s">
        <v>7</v>
      </c>
      <c r="D55" s="15">
        <f>SUM(E55:O55)</f>
        <v>2003.63</v>
      </c>
      <c r="E55" s="15">
        <v>0</v>
      </c>
      <c r="F55" s="15">
        <v>0</v>
      </c>
      <c r="G55" s="15">
        <v>0</v>
      </c>
      <c r="H55" s="15">
        <f>SUM(H57:H63)</f>
        <v>2003.5300000000002</v>
      </c>
      <c r="I55" s="15">
        <f>SUM(I57:I63)</f>
        <v>0.1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4"/>
    </row>
    <row r="56" spans="1:16" s="5" customFormat="1" ht="26.25" customHeight="1" x14ac:dyDescent="0.25">
      <c r="A56" s="51"/>
      <c r="B56" s="51"/>
      <c r="C56" s="17" t="s">
        <v>8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"/>
    </row>
    <row r="57" spans="1:16" s="5" customFormat="1" ht="37.5" customHeight="1" x14ac:dyDescent="0.25">
      <c r="A57" s="51"/>
      <c r="B57" s="51"/>
      <c r="C57" s="17" t="s">
        <v>12</v>
      </c>
      <c r="D57" s="18">
        <v>0.34</v>
      </c>
      <c r="E57" s="18">
        <v>0</v>
      </c>
      <c r="F57" s="18">
        <v>0</v>
      </c>
      <c r="G57" s="18">
        <v>0</v>
      </c>
      <c r="H57" s="18">
        <v>0.34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4"/>
    </row>
    <row r="58" spans="1:16" s="5" customFormat="1" ht="38.25" customHeight="1" x14ac:dyDescent="0.25">
      <c r="A58" s="51"/>
      <c r="B58" s="51"/>
      <c r="C58" s="17" t="s">
        <v>13</v>
      </c>
      <c r="D58" s="18">
        <v>0.48</v>
      </c>
      <c r="E58" s="18">
        <v>0</v>
      </c>
      <c r="F58" s="18">
        <v>0</v>
      </c>
      <c r="G58" s="18">
        <v>0</v>
      </c>
      <c r="H58" s="18">
        <v>0.48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4"/>
    </row>
    <row r="59" spans="1:16" s="5" customFormat="1" ht="33" customHeight="1" x14ac:dyDescent="0.25">
      <c r="A59" s="51"/>
      <c r="B59" s="51"/>
      <c r="C59" s="17" t="s">
        <v>14</v>
      </c>
      <c r="D59" s="18">
        <v>0.42</v>
      </c>
      <c r="E59" s="18">
        <v>0</v>
      </c>
      <c r="F59" s="18">
        <v>0</v>
      </c>
      <c r="G59" s="18">
        <v>0</v>
      </c>
      <c r="H59" s="18">
        <v>0.42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4"/>
    </row>
    <row r="60" spans="1:16" s="5" customFormat="1" ht="27.75" customHeight="1" x14ac:dyDescent="0.25">
      <c r="A60" s="51"/>
      <c r="B60" s="51"/>
      <c r="C60" s="17" t="s">
        <v>15</v>
      </c>
      <c r="D60" s="18">
        <v>0.4</v>
      </c>
      <c r="E60" s="18">
        <v>0</v>
      </c>
      <c r="F60" s="18">
        <v>0</v>
      </c>
      <c r="G60" s="18">
        <v>0</v>
      </c>
      <c r="H60" s="18">
        <v>0.4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4"/>
    </row>
    <row r="61" spans="1:16" s="5" customFormat="1" ht="27.75" customHeight="1" x14ac:dyDescent="0.25">
      <c r="A61" s="51"/>
      <c r="B61" s="51"/>
      <c r="C61" s="17" t="s">
        <v>16</v>
      </c>
      <c r="D61" s="18">
        <v>0.41</v>
      </c>
      <c r="E61" s="18">
        <v>0</v>
      </c>
      <c r="F61" s="18">
        <v>0</v>
      </c>
      <c r="G61" s="18">
        <v>0</v>
      </c>
      <c r="H61" s="18">
        <v>0.41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4"/>
    </row>
    <row r="62" spans="1:16" s="5" customFormat="1" ht="27.75" customHeight="1" x14ac:dyDescent="0.25">
      <c r="A62" s="51"/>
      <c r="B62" s="51"/>
      <c r="C62" s="17" t="s">
        <v>17</v>
      </c>
      <c r="D62" s="18">
        <v>0.35</v>
      </c>
      <c r="E62" s="18">
        <v>0</v>
      </c>
      <c r="F62" s="18">
        <v>0</v>
      </c>
      <c r="G62" s="18">
        <v>0</v>
      </c>
      <c r="H62" s="18">
        <v>0.35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4"/>
    </row>
    <row r="63" spans="1:16" s="5" customFormat="1" ht="32.25" customHeight="1" x14ac:dyDescent="0.25">
      <c r="A63" s="51"/>
      <c r="B63" s="51"/>
      <c r="C63" s="17" t="s">
        <v>38</v>
      </c>
      <c r="D63" s="18">
        <f>SUM(E63:O63)</f>
        <v>2001.23</v>
      </c>
      <c r="E63" s="18">
        <v>0</v>
      </c>
      <c r="F63" s="18">
        <v>0</v>
      </c>
      <c r="G63" s="18">
        <v>0</v>
      </c>
      <c r="H63" s="18">
        <v>2001.13</v>
      </c>
      <c r="I63" s="18">
        <v>0.1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4"/>
    </row>
    <row r="64" spans="1:16" s="5" customFormat="1" ht="24" customHeight="1" x14ac:dyDescent="0.25">
      <c r="A64" s="56" t="s">
        <v>42</v>
      </c>
      <c r="B64" s="56" t="s">
        <v>44</v>
      </c>
      <c r="C64" s="43" t="s">
        <v>7</v>
      </c>
      <c r="D64" s="44">
        <f>SUM(D65:D66)</f>
        <v>4833.1000000000004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f>SUM(J66)</f>
        <v>4833.1000000000004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</row>
    <row r="65" spans="1:15" s="5" customFormat="1" ht="21.75" customHeight="1" x14ac:dyDescent="0.25">
      <c r="A65" s="56"/>
      <c r="B65" s="56"/>
      <c r="C65" s="45" t="s">
        <v>8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s="5" customFormat="1" ht="31.5" x14ac:dyDescent="0.25">
      <c r="A66" s="56"/>
      <c r="B66" s="56"/>
      <c r="C66" s="45" t="s">
        <v>43</v>
      </c>
      <c r="D66" s="47">
        <f>SUM(E66:O66)</f>
        <v>4833.1000000000004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4833.1000000000004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</row>
    <row r="67" spans="1:15" ht="21" customHeight="1" x14ac:dyDescent="0.25">
      <c r="A67" s="51" t="s">
        <v>46</v>
      </c>
      <c r="B67" s="51" t="s">
        <v>49</v>
      </c>
      <c r="C67" s="35" t="s">
        <v>7</v>
      </c>
      <c r="D67" s="15">
        <f>D69+D70+D71+D72+D73+D74+D75</f>
        <v>62666</v>
      </c>
      <c r="E67" s="15">
        <f t="shared" ref="E67:O67" si="26">E69+E70+E71+E72+E73+E74+E75</f>
        <v>0</v>
      </c>
      <c r="F67" s="15">
        <f t="shared" si="26"/>
        <v>0</v>
      </c>
      <c r="G67" s="15">
        <f t="shared" si="26"/>
        <v>0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61466</v>
      </c>
      <c r="L67" s="15">
        <f t="shared" si="26"/>
        <v>1200</v>
      </c>
      <c r="M67" s="15">
        <f t="shared" si="26"/>
        <v>0</v>
      </c>
      <c r="N67" s="15">
        <f t="shared" si="26"/>
        <v>0</v>
      </c>
      <c r="O67" s="15">
        <f t="shared" si="26"/>
        <v>0</v>
      </c>
    </row>
    <row r="68" spans="1:15" ht="22.5" customHeight="1" x14ac:dyDescent="0.25">
      <c r="A68" s="51"/>
      <c r="B68" s="51"/>
      <c r="C68" s="17" t="s">
        <v>8</v>
      </c>
      <c r="D68" s="15"/>
      <c r="E68" s="37"/>
      <c r="F68" s="37"/>
      <c r="G68" s="36"/>
      <c r="H68" s="38"/>
      <c r="I68" s="36"/>
      <c r="J68" s="36"/>
      <c r="K68" s="36"/>
      <c r="L68" s="36"/>
      <c r="M68" s="36"/>
      <c r="N68" s="36"/>
      <c r="O68" s="36"/>
    </row>
    <row r="69" spans="1:15" ht="31.5" x14ac:dyDescent="0.25">
      <c r="A69" s="51"/>
      <c r="B69" s="51"/>
      <c r="C69" s="40" t="s">
        <v>12</v>
      </c>
      <c r="D69" s="18">
        <f>SUM(E69:O69)</f>
        <v>7189</v>
      </c>
      <c r="E69" s="18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6989</v>
      </c>
      <c r="L69" s="39">
        <v>200</v>
      </c>
      <c r="M69" s="39">
        <v>0</v>
      </c>
      <c r="N69" s="39">
        <v>0</v>
      </c>
      <c r="O69" s="39">
        <v>0</v>
      </c>
    </row>
    <row r="70" spans="1:15" ht="28.5" customHeight="1" x14ac:dyDescent="0.25">
      <c r="A70" s="51"/>
      <c r="B70" s="51"/>
      <c r="C70" s="17" t="s">
        <v>13</v>
      </c>
      <c r="D70" s="18">
        <f t="shared" ref="D70:D75" si="27">SUM(E70:O70)</f>
        <v>14747</v>
      </c>
      <c r="E70" s="3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14547</v>
      </c>
      <c r="L70" s="41">
        <v>200</v>
      </c>
      <c r="M70" s="41">
        <v>0</v>
      </c>
      <c r="N70" s="41">
        <v>0</v>
      </c>
      <c r="O70" s="41">
        <v>0</v>
      </c>
    </row>
    <row r="71" spans="1:15" ht="21.75" customHeight="1" x14ac:dyDescent="0.25">
      <c r="A71" s="51"/>
      <c r="B71" s="51"/>
      <c r="C71" s="40" t="s">
        <v>14</v>
      </c>
      <c r="D71" s="18">
        <f t="shared" si="27"/>
        <v>12133</v>
      </c>
      <c r="E71" s="18">
        <v>0</v>
      </c>
      <c r="F71" s="39">
        <v>0</v>
      </c>
      <c r="G71" s="39">
        <v>0</v>
      </c>
      <c r="H71" s="39">
        <v>0</v>
      </c>
      <c r="I71" s="39">
        <v>0</v>
      </c>
      <c r="J71" s="41">
        <v>0</v>
      </c>
      <c r="K71" s="39">
        <v>11933</v>
      </c>
      <c r="L71" s="39">
        <v>200</v>
      </c>
      <c r="M71" s="39">
        <v>0</v>
      </c>
      <c r="N71" s="39">
        <v>0</v>
      </c>
      <c r="O71" s="39">
        <v>0</v>
      </c>
    </row>
    <row r="72" spans="1:15" ht="25.5" customHeight="1" x14ac:dyDescent="0.25">
      <c r="A72" s="51"/>
      <c r="B72" s="51"/>
      <c r="C72" s="40" t="s">
        <v>15</v>
      </c>
      <c r="D72" s="18">
        <f t="shared" si="27"/>
        <v>6934</v>
      </c>
      <c r="E72" s="3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6734</v>
      </c>
      <c r="L72" s="41">
        <v>200</v>
      </c>
      <c r="M72" s="41">
        <v>0</v>
      </c>
      <c r="N72" s="41">
        <v>0</v>
      </c>
      <c r="O72" s="41">
        <v>0</v>
      </c>
    </row>
    <row r="73" spans="1:15" ht="22.5" customHeight="1" x14ac:dyDescent="0.25">
      <c r="A73" s="51"/>
      <c r="B73" s="51"/>
      <c r="C73" s="40" t="s">
        <v>16</v>
      </c>
      <c r="D73" s="18">
        <f t="shared" si="27"/>
        <v>12792</v>
      </c>
      <c r="E73" s="3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12592</v>
      </c>
      <c r="L73" s="41">
        <v>200</v>
      </c>
      <c r="M73" s="41">
        <v>0</v>
      </c>
      <c r="N73" s="41">
        <v>0</v>
      </c>
      <c r="O73" s="41">
        <v>0</v>
      </c>
    </row>
    <row r="74" spans="1:15" ht="26.25" customHeight="1" x14ac:dyDescent="0.25">
      <c r="A74" s="51"/>
      <c r="B74" s="51"/>
      <c r="C74" s="40" t="s">
        <v>17</v>
      </c>
      <c r="D74" s="18">
        <f t="shared" si="27"/>
        <v>8306</v>
      </c>
      <c r="E74" s="3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8106</v>
      </c>
      <c r="L74" s="41">
        <v>200</v>
      </c>
      <c r="M74" s="41">
        <v>0</v>
      </c>
      <c r="N74" s="41">
        <v>0</v>
      </c>
      <c r="O74" s="41">
        <v>0</v>
      </c>
    </row>
    <row r="75" spans="1:15" ht="24.75" customHeight="1" x14ac:dyDescent="0.25">
      <c r="A75" s="51"/>
      <c r="B75" s="51"/>
      <c r="C75" s="48" t="s">
        <v>48</v>
      </c>
      <c r="D75" s="18">
        <f t="shared" si="27"/>
        <v>565</v>
      </c>
      <c r="E75" s="3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565</v>
      </c>
      <c r="L75" s="41">
        <v>0</v>
      </c>
      <c r="M75" s="41">
        <v>0</v>
      </c>
      <c r="N75" s="41">
        <v>0</v>
      </c>
      <c r="O75" s="41">
        <v>0</v>
      </c>
    </row>
    <row r="76" spans="1:15" ht="74.25" customHeight="1" x14ac:dyDescent="0.25">
      <c r="A76" s="55" t="s">
        <v>47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84" spans="4:4" x14ac:dyDescent="0.25">
      <c r="D84" s="20"/>
    </row>
  </sheetData>
  <mergeCells count="33">
    <mergeCell ref="A76:O77"/>
    <mergeCell ref="A67:A75"/>
    <mergeCell ref="B67:B75"/>
    <mergeCell ref="A34:A36"/>
    <mergeCell ref="B34:B36"/>
    <mergeCell ref="B40:B42"/>
    <mergeCell ref="A43:A45"/>
    <mergeCell ref="B43:B45"/>
    <mergeCell ref="A37:A39"/>
    <mergeCell ref="B37:B39"/>
    <mergeCell ref="A40:A42"/>
    <mergeCell ref="A46:A48"/>
    <mergeCell ref="A64:A66"/>
    <mergeCell ref="B64:B66"/>
    <mergeCell ref="A49:A51"/>
    <mergeCell ref="B46:B48"/>
    <mergeCell ref="B49:B51"/>
    <mergeCell ref="A52:A54"/>
    <mergeCell ref="A55:A63"/>
    <mergeCell ref="B55:B63"/>
    <mergeCell ref="B52:B54"/>
    <mergeCell ref="I2:O2"/>
    <mergeCell ref="A22:A24"/>
    <mergeCell ref="B22:B24"/>
    <mergeCell ref="A25:A33"/>
    <mergeCell ref="B25:B33"/>
    <mergeCell ref="A4:O4"/>
    <mergeCell ref="D6:O6"/>
    <mergeCell ref="A8:A21"/>
    <mergeCell ref="B8:B21"/>
    <mergeCell ref="A6:A7"/>
    <mergeCell ref="B6:B7"/>
    <mergeCell ref="C6:C7"/>
  </mergeCells>
  <pageMargins left="0.51181102362204722" right="0.31496062992125984" top="1.2598425196850394" bottom="0.55118110236220474" header="0" footer="0"/>
  <pageSetup paperSize="9" scale="61" fitToHeight="0" orientation="landscape" r:id="rId1"/>
  <headerFooter differentFirst="1">
    <oddHeader>&amp;C&amp;P</oddHeader>
  </headerFooter>
  <rowBreaks count="2" manualBreakCount="2">
    <brk id="42" max="14" man="1"/>
    <brk id="6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Лист2</vt:lpstr>
      <vt:lpstr>Лист3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Столповских Н.К.</cp:lastModifiedBy>
  <cp:lastPrinted>2020-10-23T13:26:16Z</cp:lastPrinted>
  <dcterms:created xsi:type="dcterms:W3CDTF">2019-06-13T08:05:17Z</dcterms:created>
  <dcterms:modified xsi:type="dcterms:W3CDTF">2021-02-03T12:30:18Z</dcterms:modified>
</cp:coreProperties>
</file>