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560"/>
  </bookViews>
  <sheets>
    <sheet name="Лист1" sheetId="5" r:id="rId1"/>
    <sheet name="Лист2" sheetId="2" r:id="rId2"/>
    <sheet name="Лист3" sheetId="3" r:id="rId3"/>
  </sheets>
  <definedNames>
    <definedName name="_xlnm.Print_Titles" localSheetId="0">Лист1!$5:$6</definedName>
    <definedName name="_xlnm.Print_Area" localSheetId="0">Лист1!$A$1:$O$80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3" i="5" l="1"/>
  <c r="N33" i="5"/>
  <c r="L73" i="5" l="1"/>
  <c r="L10" i="5" s="1"/>
  <c r="K73" i="5" l="1"/>
  <c r="D73" i="5" s="1"/>
  <c r="K53" i="5"/>
  <c r="K8" i="5" l="1"/>
  <c r="K11" i="5"/>
  <c r="K10" i="5"/>
  <c r="K9" i="5"/>
  <c r="D76" i="5" l="1"/>
  <c r="D75" i="5"/>
  <c r="D74" i="5"/>
  <c r="D72" i="5" l="1"/>
  <c r="D71" i="5"/>
  <c r="D70" i="5"/>
  <c r="D69" i="5"/>
  <c r="K68" i="5"/>
  <c r="D68" i="5" s="1"/>
  <c r="K23" i="5" l="1"/>
  <c r="K18" i="5"/>
  <c r="J23" i="5"/>
  <c r="J48" i="5" l="1"/>
  <c r="J10" i="5" l="1"/>
  <c r="J9" i="5"/>
  <c r="D66" i="5"/>
  <c r="D65" i="5"/>
  <c r="D64" i="5"/>
  <c r="J63" i="5"/>
  <c r="D63" i="5" s="1"/>
  <c r="D62" i="5" l="1"/>
  <c r="D61" i="5"/>
  <c r="D60" i="5"/>
  <c r="D59" i="5"/>
  <c r="H58" i="5"/>
  <c r="D58" i="5" s="1"/>
  <c r="D57" i="5"/>
  <c r="D56" i="5"/>
  <c r="D55" i="5"/>
  <c r="D54" i="5"/>
  <c r="O53" i="5"/>
  <c r="N53" i="5"/>
  <c r="M53" i="5"/>
  <c r="L53" i="5"/>
  <c r="J53" i="5"/>
  <c r="I53" i="5"/>
  <c r="H53" i="5"/>
  <c r="G53" i="5"/>
  <c r="F53" i="5"/>
  <c r="E53" i="5"/>
  <c r="D52" i="5"/>
  <c r="D51" i="5"/>
  <c r="D50" i="5"/>
  <c r="D49" i="5"/>
  <c r="O48" i="5"/>
  <c r="N48" i="5"/>
  <c r="M48" i="5"/>
  <c r="L48" i="5"/>
  <c r="K48" i="5"/>
  <c r="I48" i="5"/>
  <c r="H48" i="5"/>
  <c r="G48" i="5"/>
  <c r="F48" i="5"/>
  <c r="E48" i="5"/>
  <c r="D47" i="5"/>
  <c r="D46" i="5"/>
  <c r="D45" i="5"/>
  <c r="D44" i="5"/>
  <c r="O43" i="5"/>
  <c r="N43" i="5"/>
  <c r="M43" i="5"/>
  <c r="D42" i="5"/>
  <c r="D41" i="5"/>
  <c r="D40" i="5"/>
  <c r="D39" i="5"/>
  <c r="O38" i="5"/>
  <c r="N38" i="5"/>
  <c r="M38" i="5"/>
  <c r="L38" i="5"/>
  <c r="K38" i="5"/>
  <c r="J38" i="5"/>
  <c r="I38" i="5"/>
  <c r="H38" i="5"/>
  <c r="G38" i="5"/>
  <c r="F38" i="5"/>
  <c r="E38" i="5"/>
  <c r="D37" i="5"/>
  <c r="D36" i="5"/>
  <c r="D35" i="5"/>
  <c r="D34" i="5"/>
  <c r="M33" i="5"/>
  <c r="L33" i="5"/>
  <c r="K33" i="5"/>
  <c r="J33" i="5"/>
  <c r="I33" i="5"/>
  <c r="H33" i="5"/>
  <c r="G33" i="5"/>
  <c r="F33" i="5"/>
  <c r="E33" i="5"/>
  <c r="D32" i="5"/>
  <c r="D31" i="5"/>
  <c r="D30" i="5"/>
  <c r="D29" i="5"/>
  <c r="D27" i="5"/>
  <c r="D26" i="5"/>
  <c r="D25" i="5"/>
  <c r="D24" i="5"/>
  <c r="D22" i="5"/>
  <c r="D21" i="5"/>
  <c r="D20" i="5"/>
  <c r="D19" i="5"/>
  <c r="J18" i="5"/>
  <c r="D17" i="5"/>
  <c r="D16" i="5"/>
  <c r="D15" i="5"/>
  <c r="D14" i="5"/>
  <c r="O13" i="5"/>
  <c r="N13" i="5"/>
  <c r="M13" i="5"/>
  <c r="L13" i="5"/>
  <c r="K13" i="5"/>
  <c r="J13" i="5"/>
  <c r="I13" i="5"/>
  <c r="H13" i="5"/>
  <c r="G13" i="5"/>
  <c r="F13" i="5"/>
  <c r="E13" i="5"/>
  <c r="O11" i="5"/>
  <c r="N11" i="5"/>
  <c r="M11" i="5"/>
  <c r="L11" i="5"/>
  <c r="J11" i="5"/>
  <c r="I11" i="5"/>
  <c r="H11" i="5"/>
  <c r="G11" i="5"/>
  <c r="F11" i="5"/>
  <c r="E11" i="5"/>
  <c r="O10" i="5"/>
  <c r="N10" i="5"/>
  <c r="M10" i="5"/>
  <c r="I10" i="5"/>
  <c r="H10" i="5"/>
  <c r="G10" i="5"/>
  <c r="F10" i="5"/>
  <c r="E10" i="5"/>
  <c r="O9" i="5"/>
  <c r="N9" i="5"/>
  <c r="M9" i="5"/>
  <c r="L9" i="5"/>
  <c r="I9" i="5"/>
  <c r="H9" i="5"/>
  <c r="G9" i="5"/>
  <c r="F9" i="5"/>
  <c r="E9" i="5"/>
  <c r="O8" i="5"/>
  <c r="N8" i="5"/>
  <c r="M8" i="5"/>
  <c r="L8" i="5"/>
  <c r="J8" i="5"/>
  <c r="I8" i="5"/>
  <c r="H8" i="5"/>
  <c r="D9" i="5" l="1"/>
  <c r="D10" i="5"/>
  <c r="F7" i="5"/>
  <c r="J7" i="5"/>
  <c r="M7" i="5"/>
  <c r="N7" i="5"/>
  <c r="D33" i="5"/>
  <c r="L7" i="5"/>
  <c r="E7" i="5"/>
  <c r="G7" i="5"/>
  <c r="O7" i="5"/>
  <c r="D53" i="5"/>
  <c r="D48" i="5"/>
  <c r="D43" i="5"/>
  <c r="I7" i="5"/>
  <c r="K7" i="5"/>
  <c r="D38" i="5"/>
  <c r="D23" i="5"/>
  <c r="D8" i="5"/>
  <c r="D13" i="5"/>
  <c r="D18" i="5"/>
  <c r="D11" i="5"/>
  <c r="H7" i="5"/>
  <c r="D7" i="5" l="1"/>
</calcChain>
</file>

<file path=xl/sharedStrings.xml><?xml version="1.0" encoding="utf-8"?>
<sst xmlns="http://schemas.openxmlformats.org/spreadsheetml/2006/main" count="108" uniqueCount="43">
  <si>
    <t>Статус</t>
  </si>
  <si>
    <t>Наименование муниципальной программы, подпрограммы, основного мероприятия</t>
  </si>
  <si>
    <t>Источники ресурсного обеспечения</t>
  </si>
  <si>
    <t>Оценка расходов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</si>
  <si>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</si>
  <si>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</si>
  <si>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</si>
  <si>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</si>
  <si>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</si>
  <si>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</si>
  <si>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</si>
  <si>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</si>
  <si>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>в том числе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</si>
  <si>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</si>
  <si>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</si>
  <si>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</si>
  <si>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</si>
  <si>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</si>
  <si>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</si>
  <si>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</si>
  <si>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</si>
  <si>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</si>
  <si>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</si>
  <si>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</si>
  <si>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</si>
  <si>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</si>
  <si>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</si>
  <si>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</si>
  <si>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</si>
  <si>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</si>
  <si>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</si>
  <si>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</si>
  <si>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Основное мероприятие 7</t>
  </si>
  <si>
    <t xml:space="preserve">
</t>
  </si>
  <si>
    <t>Приложение № 3
к муниципальной программе
городского округа город Воронеж
«Обеспечение коммунальными услугами
населения  городского округа город Воронеж»</t>
  </si>
  <si>
    <t>Приобретение (выкуп) объектов теплоснабжения</t>
  </si>
  <si>
    <t>Основное мероприятие 8</t>
  </si>
  <si>
    <t>Проведение мероприятий по упорядочению адресного хозяйства в городском округе город Воронеж</t>
  </si>
  <si>
    <t xml:space="preserve">Проектирование и строительство инженерной инфраструктуры в микрорайоне Шилово в городе Воронеже </t>
  </si>
  <si>
    <t>Основное мероприятие 9</t>
  </si>
  <si>
    <t>Обеспечение мероприятий по организации системы раздельного накопления твердых коммунальных отходов</t>
  </si>
  <si>
    <t xml:space="preserve"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«Обеспечение коммунальными услугами населения городского округа город Воронеж»
</t>
  </si>
  <si>
    <t>Руководитель управления жилищно-коммунального хозяйства                                                                                                       Д.В. Соломаха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</si>
</sst>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textRotation="180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/>
    <xf numFmtId="0" fontId="8" fillId="3" borderId="0" xfId="0" applyFont="1" applyFill="1" applyAlignment="1">
      <alignment vertical="center" wrapText="1"/>
    </xf>
    <xf numFmtId="0" fontId="8" fillId="3" borderId="0" xfId="0" applyFont="1" applyFill="1"/>
    <xf numFmtId="0" fontId="8" fillId="4" borderId="0" xfId="0" applyFont="1" applyFill="1" applyAlignment="1">
      <alignment vertical="center" wrapText="1"/>
    </xf>
    <xf numFmtId="0" fontId="8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B2B2B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view="pageBreakPreview" zoomScale="80" zoomScaleNormal="100" zoomScaleSheetLayoutView="80" workbookViewId="0">
      <pane ySplit="2550" activePane="bottomLeft"/>
      <selection activeCell="K2" sqref="K1:K1048576"/>
      <selection pane="bottomLeft" activeCell="N7" sqref="N7"/>
    </sheetView>
  </sheetViews>
  <sheetFormatPr defaultRowHeight="15" x14ac:dyDescent="0.25"/>
  <cols>
    <col min="1" max="1" width="16.140625" customWidth="1"/>
    <col min="2" max="2" width="23.7109375" customWidth="1"/>
    <col min="3" max="3" width="21.140625" customWidth="1"/>
    <col min="4" max="4" width="14.85546875" customWidth="1"/>
    <col min="5" max="9" width="13.28515625" customWidth="1"/>
    <col min="10" max="10" width="13.28515625" style="5" customWidth="1"/>
    <col min="11" max="11" width="14.7109375" style="5" customWidth="1"/>
    <col min="12" max="12" width="13.7109375" style="5" customWidth="1"/>
    <col min="13" max="13" width="13.28515625" style="5" customWidth="1"/>
    <col min="14" max="15" width="13.28515625" style="2" customWidth="1"/>
    <col min="16" max="16" width="2.42578125" customWidth="1"/>
  </cols>
  <sheetData>
    <row r="1" spans="1:16" s="4" customFormat="1" ht="135.75" customHeight="1" x14ac:dyDescent="0.25">
      <c r="A1" s="7"/>
      <c r="B1" s="7"/>
      <c r="C1" s="7"/>
      <c r="D1" s="7"/>
      <c r="E1" s="9" t="s">
        <v>33</v>
      </c>
      <c r="F1" s="9"/>
      <c r="G1" s="9"/>
      <c r="H1" s="9"/>
      <c r="I1" s="47" t="s">
        <v>34</v>
      </c>
      <c r="J1" s="47"/>
      <c r="K1" s="47"/>
      <c r="L1" s="47"/>
      <c r="M1" s="47"/>
      <c r="N1" s="47"/>
      <c r="O1" s="47"/>
    </row>
    <row r="2" spans="1:16" s="4" customFormat="1" ht="15" customHeight="1" x14ac:dyDescent="0.25">
      <c r="A2" s="25"/>
      <c r="B2" s="25"/>
      <c r="C2" s="25"/>
      <c r="D2" s="25"/>
      <c r="E2" s="26"/>
      <c r="F2" s="26"/>
      <c r="G2" s="26"/>
      <c r="H2" s="26"/>
      <c r="I2" s="26"/>
      <c r="J2" s="27"/>
      <c r="K2" s="37"/>
      <c r="L2" s="27"/>
      <c r="M2" s="27"/>
      <c r="N2" s="27"/>
      <c r="O2" s="27"/>
    </row>
    <row r="3" spans="1:16" ht="90" customHeight="1" x14ac:dyDescent="0.25">
      <c r="A3" s="49" t="s">
        <v>41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ht="0.75" hidden="1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38"/>
      <c r="L4" s="28"/>
      <c r="M4" s="28"/>
      <c r="N4" s="28"/>
      <c r="O4" s="28"/>
    </row>
    <row r="5" spans="1:16" ht="32.25" customHeight="1" x14ac:dyDescent="0.25">
      <c r="A5" s="42" t="s">
        <v>0</v>
      </c>
      <c r="B5" s="42" t="s">
        <v>1</v>
      </c>
      <c r="C5" s="42" t="s">
        <v>2</v>
      </c>
      <c r="D5" s="42" t="s">
        <v>3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6" ht="82.5" customHeight="1" x14ac:dyDescent="0.25">
      <c r="A6" s="42"/>
      <c r="B6" s="42"/>
      <c r="C6" s="42"/>
      <c r="D6" s="10" t="s">
        <v>4</v>
      </c>
      <c r="E6" s="10">
        <v>2014</v>
      </c>
      <c r="F6" s="10">
        <v>2015</v>
      </c>
      <c r="G6" s="10">
        <v>2016</v>
      </c>
      <c r="H6" s="10">
        <v>2017</v>
      </c>
      <c r="I6" s="10">
        <v>2018</v>
      </c>
      <c r="J6" s="10">
        <v>2019</v>
      </c>
      <c r="K6" s="39">
        <v>2020</v>
      </c>
      <c r="L6" s="10">
        <v>2021</v>
      </c>
      <c r="M6" s="10">
        <v>2022</v>
      </c>
      <c r="N6" s="10">
        <v>2023</v>
      </c>
      <c r="O6" s="10">
        <v>2024</v>
      </c>
      <c r="P6" s="1"/>
    </row>
    <row r="7" spans="1:16" s="13" customFormat="1" ht="22.5" customHeight="1" x14ac:dyDescent="0.25">
      <c r="A7" s="50" t="s">
        <v>5</v>
      </c>
      <c r="B7" s="50" t="s">
        <v>6</v>
      </c>
      <c r="C7" s="24" t="s">
        <v>7</v>
      </c>
      <c r="D7" s="11">
        <f>SUM(D8:D11)</f>
        <v>4492002.37</v>
      </c>
      <c r="E7" s="11">
        <f t="shared" ref="E7:J7" si="0">SUM(E8:E11)</f>
        <v>410420.4</v>
      </c>
      <c r="F7" s="11">
        <f t="shared" si="0"/>
        <v>220070.29</v>
      </c>
      <c r="G7" s="11">
        <f t="shared" si="0"/>
        <v>256554.7</v>
      </c>
      <c r="H7" s="11">
        <f t="shared" si="0"/>
        <v>604514.81000000006</v>
      </c>
      <c r="I7" s="11">
        <f t="shared" si="0"/>
        <v>360437.36</v>
      </c>
      <c r="J7" s="11">
        <f t="shared" si="0"/>
        <v>387192.22</v>
      </c>
      <c r="K7" s="30">
        <f>K8+K9+K10+K11</f>
        <v>876626.79</v>
      </c>
      <c r="L7" s="11">
        <f>L11+L10+L9+L8</f>
        <v>204268</v>
      </c>
      <c r="M7" s="11">
        <f>M11+M10+M9+M8</f>
        <v>201360</v>
      </c>
      <c r="N7" s="11">
        <f>N11+N10+N9+N8</f>
        <v>205845</v>
      </c>
      <c r="O7" s="11">
        <f>O11+O10+O9+O8</f>
        <v>764712.8</v>
      </c>
      <c r="P7" s="12"/>
    </row>
    <row r="8" spans="1:16" s="16" customFormat="1" ht="30.75" customHeight="1" x14ac:dyDescent="0.25">
      <c r="A8" s="50"/>
      <c r="B8" s="50"/>
      <c r="C8" s="24" t="s">
        <v>8</v>
      </c>
      <c r="D8" s="11">
        <f>SUM(E8:O8)</f>
        <v>247171.98</v>
      </c>
      <c r="E8" s="14">
        <v>0</v>
      </c>
      <c r="F8" s="14">
        <v>0</v>
      </c>
      <c r="G8" s="14">
        <v>0</v>
      </c>
      <c r="H8" s="14">
        <f t="shared" ref="H8:O9" si="1">H14+H19+H24+H29+H34+H39+H44+H49+H54+H59</f>
        <v>220327.23</v>
      </c>
      <c r="I8" s="14">
        <f t="shared" si="1"/>
        <v>8925.3799999999992</v>
      </c>
      <c r="J8" s="14">
        <f t="shared" si="1"/>
        <v>7974.86</v>
      </c>
      <c r="K8" s="31">
        <f>K14+K19+K24+K29+K34+K39+K44+K49+K54+K59+K64+K69+K74</f>
        <v>9944.51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4">
        <f t="shared" si="1"/>
        <v>0</v>
      </c>
      <c r="P8" s="15"/>
    </row>
    <row r="9" spans="1:16" s="16" customFormat="1" ht="26.25" customHeight="1" x14ac:dyDescent="0.25">
      <c r="A9" s="50"/>
      <c r="B9" s="50"/>
      <c r="C9" s="24" t="s">
        <v>9</v>
      </c>
      <c r="D9" s="11">
        <f>SUM(E9:O9)</f>
        <v>1210661.01</v>
      </c>
      <c r="E9" s="14">
        <f t="shared" ref="E9:O11" si="2">E15+E20+E25+E30+E35+E40+E45+E50+E55+E60</f>
        <v>17098.7</v>
      </c>
      <c r="F9" s="14">
        <f t="shared" si="2"/>
        <v>10724.07</v>
      </c>
      <c r="G9" s="14">
        <f t="shared" si="2"/>
        <v>530</v>
      </c>
      <c r="H9" s="14">
        <f t="shared" si="2"/>
        <v>63748.549999999996</v>
      </c>
      <c r="I9" s="14">
        <f t="shared" si="2"/>
        <v>47436.7</v>
      </c>
      <c r="J9" s="14">
        <f>J15+J20+J25+J30+J35+J40+J45+J50+J55+J60+J65</f>
        <v>118186.79</v>
      </c>
      <c r="K9" s="31">
        <f>K15+K20+K25+K30+K35+K40+K45+K50+K55+K60+K65+K70+K75</f>
        <v>543351.9</v>
      </c>
      <c r="L9" s="14">
        <f t="shared" si="2"/>
        <v>0</v>
      </c>
      <c r="M9" s="14">
        <f t="shared" si="1"/>
        <v>0</v>
      </c>
      <c r="N9" s="14">
        <f t="shared" si="1"/>
        <v>0</v>
      </c>
      <c r="O9" s="14">
        <f t="shared" si="1"/>
        <v>409584.3</v>
      </c>
      <c r="P9" s="15"/>
    </row>
    <row r="10" spans="1:16" s="16" customFormat="1" ht="35.25" customHeight="1" x14ac:dyDescent="0.25">
      <c r="A10" s="50"/>
      <c r="B10" s="50"/>
      <c r="C10" s="24" t="s">
        <v>10</v>
      </c>
      <c r="D10" s="11">
        <f>SUM(E10:O10)</f>
        <v>2886992.56</v>
      </c>
      <c r="E10" s="14">
        <f t="shared" si="2"/>
        <v>387289.2</v>
      </c>
      <c r="F10" s="14">
        <f t="shared" si="2"/>
        <v>197903.9</v>
      </c>
      <c r="G10" s="14">
        <f t="shared" si="2"/>
        <v>256024.7</v>
      </c>
      <c r="H10" s="14">
        <f t="shared" si="2"/>
        <v>190957.03</v>
      </c>
      <c r="I10" s="14">
        <f t="shared" si="2"/>
        <v>304075.27999999997</v>
      </c>
      <c r="J10" s="14">
        <f>J16+J21+J26+J31+J36+J41+J46+J51+J56+J61+J66</f>
        <v>261030.57</v>
      </c>
      <c r="K10" s="31">
        <f>K16+K21+K26+K31+K36+K41+K46+K51+K56+K61+K66+K71+K76</f>
        <v>323110.38</v>
      </c>
      <c r="L10" s="14">
        <f>L16+L21+L26+L31+L36+L41+L46+L51+L56+L61+L73</f>
        <v>204268</v>
      </c>
      <c r="M10" s="14">
        <f t="shared" si="2"/>
        <v>201360</v>
      </c>
      <c r="N10" s="14">
        <f t="shared" si="2"/>
        <v>205845</v>
      </c>
      <c r="O10" s="14">
        <f t="shared" si="2"/>
        <v>355128.5</v>
      </c>
      <c r="P10" s="15"/>
    </row>
    <row r="11" spans="1:16" s="16" customFormat="1" ht="31.5" x14ac:dyDescent="0.25">
      <c r="A11" s="50"/>
      <c r="B11" s="50"/>
      <c r="C11" s="24" t="s">
        <v>11</v>
      </c>
      <c r="D11" s="11">
        <f>SUM(E11:O11)</f>
        <v>147176.82</v>
      </c>
      <c r="E11" s="14">
        <f t="shared" si="2"/>
        <v>6032.5</v>
      </c>
      <c r="F11" s="14">
        <f t="shared" si="2"/>
        <v>11442.32</v>
      </c>
      <c r="G11" s="14">
        <f t="shared" si="2"/>
        <v>0</v>
      </c>
      <c r="H11" s="14">
        <f>H17+H22+H27+H32+H37+H42+H47+H52+H57+H62</f>
        <v>129482</v>
      </c>
      <c r="I11" s="14">
        <f t="shared" si="2"/>
        <v>0</v>
      </c>
      <c r="J11" s="14">
        <f t="shared" si="2"/>
        <v>0</v>
      </c>
      <c r="K11" s="31">
        <f>K17+K22+K27+K32+K37+K42+K47+K52+K57+K62+K72+K77</f>
        <v>220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5"/>
    </row>
    <row r="12" spans="1:16" s="16" customFormat="1" ht="20.25" customHeight="1" x14ac:dyDescent="0.25">
      <c r="A12" s="24" t="s">
        <v>12</v>
      </c>
      <c r="B12" s="17"/>
      <c r="C12" s="17"/>
      <c r="D12" s="18"/>
      <c r="E12" s="18"/>
      <c r="F12" s="18"/>
      <c r="G12" s="18"/>
      <c r="H12" s="18"/>
      <c r="I12" s="18"/>
      <c r="J12" s="18"/>
      <c r="K12" s="40"/>
      <c r="L12" s="18"/>
      <c r="M12" s="18"/>
      <c r="N12" s="18"/>
      <c r="O12" s="18"/>
      <c r="P12" s="15"/>
    </row>
    <row r="13" spans="1:16" s="23" customFormat="1" ht="21.75" customHeight="1" x14ac:dyDescent="0.25">
      <c r="A13" s="48" t="s">
        <v>13</v>
      </c>
      <c r="B13" s="48" t="s">
        <v>14</v>
      </c>
      <c r="C13" s="29" t="s">
        <v>7</v>
      </c>
      <c r="D13" s="30">
        <f>SUM(E13:O13)</f>
        <v>769331</v>
      </c>
      <c r="E13" s="30">
        <f>SUM(E14:E17)</f>
        <v>95461.7</v>
      </c>
      <c r="F13" s="30">
        <f>SUM(F14:F17)</f>
        <v>1947</v>
      </c>
      <c r="G13" s="30">
        <f>SUM(G14:G17)</f>
        <v>37546.5</v>
      </c>
      <c r="H13" s="30">
        <f>SUM(H14:H17)</f>
        <v>17084</v>
      </c>
      <c r="I13" s="30">
        <f>SUM(I14:I17)</f>
        <v>23766</v>
      </c>
      <c r="J13" s="30">
        <f>J15+J16</f>
        <v>57585.5</v>
      </c>
      <c r="K13" s="30">
        <f>K15+K16</f>
        <v>35940.300000000003</v>
      </c>
      <c r="L13" s="30">
        <f>L14+L15+L16+L17</f>
        <v>0</v>
      </c>
      <c r="M13" s="30">
        <f>M14+M15+M16+M17</f>
        <v>0</v>
      </c>
      <c r="N13" s="30">
        <f>N14+N15+N16+N17</f>
        <v>0</v>
      </c>
      <c r="O13" s="30">
        <f>O14+O15+O16+O17</f>
        <v>500000</v>
      </c>
      <c r="P13" s="22"/>
    </row>
    <row r="14" spans="1:16" s="21" customFormat="1" ht="28.5" customHeight="1" x14ac:dyDescent="0.25">
      <c r="A14" s="48"/>
      <c r="B14" s="48"/>
      <c r="C14" s="29" t="s">
        <v>8</v>
      </c>
      <c r="D14" s="30">
        <f>SUM(E14:O14)</f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20"/>
    </row>
    <row r="15" spans="1:16" s="21" customFormat="1" ht="22.5" customHeight="1" x14ac:dyDescent="0.25">
      <c r="A15" s="48"/>
      <c r="B15" s="48"/>
      <c r="C15" s="29" t="s">
        <v>9</v>
      </c>
      <c r="D15" s="30">
        <f>SUM(E15:O15)</f>
        <v>442593.3</v>
      </c>
      <c r="E15" s="31">
        <v>17041.7</v>
      </c>
      <c r="F15" s="31">
        <v>0</v>
      </c>
      <c r="G15" s="31">
        <v>0</v>
      </c>
      <c r="H15" s="31">
        <v>0</v>
      </c>
      <c r="I15" s="31">
        <v>0</v>
      </c>
      <c r="J15" s="31">
        <v>41893.699999999997</v>
      </c>
      <c r="K15" s="31">
        <v>26157.9</v>
      </c>
      <c r="L15" s="31">
        <v>0</v>
      </c>
      <c r="M15" s="31">
        <v>0</v>
      </c>
      <c r="N15" s="31">
        <v>0</v>
      </c>
      <c r="O15" s="31">
        <v>357500</v>
      </c>
      <c r="P15" s="20"/>
    </row>
    <row r="16" spans="1:16" s="21" customFormat="1" ht="35.25" customHeight="1" x14ac:dyDescent="0.25">
      <c r="A16" s="48"/>
      <c r="B16" s="48"/>
      <c r="C16" s="29" t="s">
        <v>10</v>
      </c>
      <c r="D16" s="30">
        <f>SUM(E16:O16)</f>
        <v>326737.69999999995</v>
      </c>
      <c r="E16" s="31">
        <v>78420</v>
      </c>
      <c r="F16" s="31">
        <v>1947</v>
      </c>
      <c r="G16" s="31">
        <v>37546.5</v>
      </c>
      <c r="H16" s="31">
        <v>17084</v>
      </c>
      <c r="I16" s="31">
        <v>23766</v>
      </c>
      <c r="J16" s="31">
        <v>15691.8</v>
      </c>
      <c r="K16" s="31">
        <v>9782.4</v>
      </c>
      <c r="L16" s="31">
        <v>0</v>
      </c>
      <c r="M16" s="31">
        <v>0</v>
      </c>
      <c r="N16" s="31">
        <v>0</v>
      </c>
      <c r="O16" s="31">
        <v>142500</v>
      </c>
      <c r="P16" s="20"/>
    </row>
    <row r="17" spans="1:16" s="21" customFormat="1" ht="31.5" x14ac:dyDescent="0.25">
      <c r="A17" s="48"/>
      <c r="B17" s="48"/>
      <c r="C17" s="29" t="s">
        <v>11</v>
      </c>
      <c r="D17" s="30">
        <f>SUM(E17:O17)</f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20"/>
    </row>
    <row r="18" spans="1:16" s="23" customFormat="1" ht="27" customHeight="1" x14ac:dyDescent="0.25">
      <c r="A18" s="48" t="s">
        <v>15</v>
      </c>
      <c r="B18" s="48" t="s">
        <v>16</v>
      </c>
      <c r="C18" s="41" t="s">
        <v>7</v>
      </c>
      <c r="D18" s="30">
        <f>SUM(D19:D22)</f>
        <v>203138.83</v>
      </c>
      <c r="E18" s="30">
        <v>37670</v>
      </c>
      <c r="F18" s="30">
        <v>42856.07</v>
      </c>
      <c r="G18" s="30">
        <v>10865.5</v>
      </c>
      <c r="H18" s="30">
        <v>22244.68</v>
      </c>
      <c r="I18" s="30">
        <v>27226</v>
      </c>
      <c r="J18" s="30">
        <f>J19+J20+J21+J22</f>
        <v>26777.49</v>
      </c>
      <c r="K18" s="30">
        <f>SUM(K19:K22)</f>
        <v>35499.089999999997</v>
      </c>
      <c r="L18" s="30">
        <v>0</v>
      </c>
      <c r="M18" s="30">
        <v>0</v>
      </c>
      <c r="N18" s="30">
        <v>0</v>
      </c>
      <c r="O18" s="30">
        <v>0</v>
      </c>
      <c r="P18" s="22"/>
    </row>
    <row r="19" spans="1:16" s="21" customFormat="1" ht="33.75" customHeight="1" x14ac:dyDescent="0.25">
      <c r="A19" s="48"/>
      <c r="B19" s="48"/>
      <c r="C19" s="41" t="s">
        <v>8</v>
      </c>
      <c r="D19" s="30">
        <f>SUM(E19:O19)</f>
        <v>5066.6000000000004</v>
      </c>
      <c r="E19" s="31">
        <v>0</v>
      </c>
      <c r="F19" s="31">
        <v>0</v>
      </c>
      <c r="G19" s="31">
        <v>0</v>
      </c>
      <c r="H19" s="31">
        <v>5066.6000000000004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20"/>
    </row>
    <row r="20" spans="1:16" s="21" customFormat="1" ht="26.25" customHeight="1" x14ac:dyDescent="0.25">
      <c r="A20" s="48"/>
      <c r="B20" s="48"/>
      <c r="C20" s="41" t="s">
        <v>9</v>
      </c>
      <c r="D20" s="30">
        <f>SUM(E20:O20)</f>
        <v>24293.14</v>
      </c>
      <c r="E20" s="31">
        <v>57</v>
      </c>
      <c r="F20" s="32">
        <v>10724.07</v>
      </c>
      <c r="G20" s="32">
        <v>530</v>
      </c>
      <c r="H20" s="32">
        <v>5551.78</v>
      </c>
      <c r="I20" s="32">
        <v>2563.1999999999998</v>
      </c>
      <c r="J20" s="32">
        <v>3518.09</v>
      </c>
      <c r="K20" s="32">
        <v>1349</v>
      </c>
      <c r="L20" s="32">
        <v>0</v>
      </c>
      <c r="M20" s="32">
        <v>0</v>
      </c>
      <c r="N20" s="32">
        <v>0</v>
      </c>
      <c r="O20" s="32">
        <v>0</v>
      </c>
      <c r="P20" s="20"/>
    </row>
    <row r="21" spans="1:16" s="21" customFormat="1" ht="32.25" customHeight="1" x14ac:dyDescent="0.25">
      <c r="A21" s="48"/>
      <c r="B21" s="48"/>
      <c r="C21" s="41" t="s">
        <v>10</v>
      </c>
      <c r="D21" s="30">
        <f>SUM(E21:O21)</f>
        <v>173779.09</v>
      </c>
      <c r="E21" s="31">
        <v>37613</v>
      </c>
      <c r="F21" s="32">
        <v>32132</v>
      </c>
      <c r="G21" s="32">
        <v>10335.5</v>
      </c>
      <c r="H21" s="32">
        <v>11626.3</v>
      </c>
      <c r="I21" s="32">
        <v>24662.799999999999</v>
      </c>
      <c r="J21" s="32">
        <v>23259.4</v>
      </c>
      <c r="K21" s="32">
        <v>34150.089999999997</v>
      </c>
      <c r="L21" s="32">
        <v>0</v>
      </c>
      <c r="M21" s="32">
        <v>0</v>
      </c>
      <c r="N21" s="32">
        <v>0</v>
      </c>
      <c r="O21" s="32">
        <v>0</v>
      </c>
      <c r="P21" s="20"/>
    </row>
    <row r="22" spans="1:16" s="21" customFormat="1" ht="31.5" x14ac:dyDescent="0.25">
      <c r="A22" s="48"/>
      <c r="B22" s="48"/>
      <c r="C22" s="41" t="s">
        <v>11</v>
      </c>
      <c r="D22" s="30">
        <f>SUM(E22:O22)</f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20"/>
    </row>
    <row r="23" spans="1:16" s="23" customFormat="1" ht="29.25" customHeight="1" x14ac:dyDescent="0.25">
      <c r="A23" s="48" t="s">
        <v>17</v>
      </c>
      <c r="B23" s="48" t="s">
        <v>18</v>
      </c>
      <c r="C23" s="29" t="s">
        <v>7</v>
      </c>
      <c r="D23" s="30">
        <f>SUM(D24:D27)</f>
        <v>97179.950000000012</v>
      </c>
      <c r="E23" s="30">
        <v>29968.5</v>
      </c>
      <c r="F23" s="30">
        <v>12480.32</v>
      </c>
      <c r="G23" s="30">
        <v>18961</v>
      </c>
      <c r="H23" s="30">
        <v>8925.3799999999992</v>
      </c>
      <c r="I23" s="30">
        <v>8925.3799999999992</v>
      </c>
      <c r="J23" s="30">
        <f>SUM(J24:J27)</f>
        <v>7974.86</v>
      </c>
      <c r="K23" s="30">
        <f>SUM(K24:K27)</f>
        <v>9944.51</v>
      </c>
      <c r="L23" s="30">
        <v>0</v>
      </c>
      <c r="M23" s="30">
        <v>0</v>
      </c>
      <c r="N23" s="30">
        <v>0</v>
      </c>
      <c r="O23" s="30">
        <v>0</v>
      </c>
      <c r="P23" s="22"/>
    </row>
    <row r="24" spans="1:16" s="16" customFormat="1" ht="33.75" customHeight="1" x14ac:dyDescent="0.25">
      <c r="A24" s="48"/>
      <c r="B24" s="48"/>
      <c r="C24" s="29" t="s">
        <v>8</v>
      </c>
      <c r="D24" s="30">
        <f>SUM(E24:O24)</f>
        <v>35770.129999999997</v>
      </c>
      <c r="E24" s="31">
        <v>0</v>
      </c>
      <c r="F24" s="31">
        <v>0</v>
      </c>
      <c r="G24" s="31">
        <v>0</v>
      </c>
      <c r="H24" s="31">
        <v>8925.3799999999992</v>
      </c>
      <c r="I24" s="31">
        <v>8925.3799999999992</v>
      </c>
      <c r="J24" s="31">
        <v>7974.86</v>
      </c>
      <c r="K24" s="31">
        <v>9944.51</v>
      </c>
      <c r="L24" s="31">
        <v>0</v>
      </c>
      <c r="M24" s="31">
        <v>0</v>
      </c>
      <c r="N24" s="31">
        <v>0</v>
      </c>
      <c r="O24" s="31">
        <v>0</v>
      </c>
      <c r="P24" s="3"/>
    </row>
    <row r="25" spans="1:16" s="16" customFormat="1" ht="30.75" customHeight="1" x14ac:dyDescent="0.25">
      <c r="A25" s="48"/>
      <c r="B25" s="48"/>
      <c r="C25" s="29" t="s">
        <v>9</v>
      </c>
      <c r="D25" s="30">
        <f>SUM(E25:O25)</f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15"/>
    </row>
    <row r="26" spans="1:16" s="16" customFormat="1" ht="33.75" customHeight="1" x14ac:dyDescent="0.25">
      <c r="A26" s="48"/>
      <c r="B26" s="48"/>
      <c r="C26" s="29" t="s">
        <v>10</v>
      </c>
      <c r="D26" s="30">
        <f>SUM(E26:O26)</f>
        <v>43935</v>
      </c>
      <c r="E26" s="31">
        <v>23936</v>
      </c>
      <c r="F26" s="31">
        <v>1038</v>
      </c>
      <c r="G26" s="31">
        <v>18961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15"/>
    </row>
    <row r="27" spans="1:16" s="16" customFormat="1" ht="31.5" x14ac:dyDescent="0.25">
      <c r="A27" s="48"/>
      <c r="B27" s="48"/>
      <c r="C27" s="29" t="s">
        <v>11</v>
      </c>
      <c r="D27" s="30">
        <f>SUM(E27:O27)</f>
        <v>17474.82</v>
      </c>
      <c r="E27" s="31">
        <v>6032.5</v>
      </c>
      <c r="F27" s="31">
        <v>11442.32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/>
      <c r="M27" s="31"/>
      <c r="N27" s="31"/>
      <c r="O27" s="31"/>
      <c r="P27" s="15"/>
    </row>
    <row r="28" spans="1:16" s="16" customFormat="1" ht="27" customHeight="1" x14ac:dyDescent="0.25">
      <c r="A28" s="51" t="s">
        <v>19</v>
      </c>
      <c r="B28" s="48" t="s">
        <v>20</v>
      </c>
      <c r="C28" s="29" t="s">
        <v>7</v>
      </c>
      <c r="D28" s="30">
        <v>33547.199999999997</v>
      </c>
      <c r="E28" s="33">
        <v>33547.199999999997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15"/>
    </row>
    <row r="29" spans="1:16" s="16" customFormat="1" ht="35.25" customHeight="1" x14ac:dyDescent="0.25">
      <c r="A29" s="51"/>
      <c r="B29" s="48"/>
      <c r="C29" s="29" t="s">
        <v>8</v>
      </c>
      <c r="D29" s="30">
        <f>SUM(E29:O29)</f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15"/>
    </row>
    <row r="30" spans="1:16" s="16" customFormat="1" ht="25.5" customHeight="1" x14ac:dyDescent="0.25">
      <c r="A30" s="51"/>
      <c r="B30" s="48"/>
      <c r="C30" s="29" t="s">
        <v>9</v>
      </c>
      <c r="D30" s="30">
        <f>SUM(E30:O30)</f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15"/>
    </row>
    <row r="31" spans="1:16" s="16" customFormat="1" ht="33.75" customHeight="1" x14ac:dyDescent="0.25">
      <c r="A31" s="51"/>
      <c r="B31" s="48"/>
      <c r="C31" s="29" t="s">
        <v>10</v>
      </c>
      <c r="D31" s="30">
        <f>SUM(E31:O31)</f>
        <v>33547.199999999997</v>
      </c>
      <c r="E31" s="31">
        <v>33547.199999999997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15"/>
    </row>
    <row r="32" spans="1:16" s="16" customFormat="1" ht="31.5" x14ac:dyDescent="0.25">
      <c r="A32" s="51"/>
      <c r="B32" s="48"/>
      <c r="C32" s="29" t="s">
        <v>11</v>
      </c>
      <c r="D32" s="30">
        <f>SUM(E32:O32)</f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15"/>
    </row>
    <row r="33" spans="1:16" s="23" customFormat="1" ht="26.25" customHeight="1" x14ac:dyDescent="0.25">
      <c r="A33" s="48" t="s">
        <v>21</v>
      </c>
      <c r="B33" s="48" t="s">
        <v>22</v>
      </c>
      <c r="C33" s="29" t="s">
        <v>7</v>
      </c>
      <c r="D33" s="30">
        <f>SUM(D35:D37)</f>
        <v>472371</v>
      </c>
      <c r="E33" s="30">
        <f>SUM(E34:E37)</f>
        <v>63222</v>
      </c>
      <c r="F33" s="30">
        <f>SUM(F34:F37)</f>
        <v>39669</v>
      </c>
      <c r="G33" s="30">
        <f>SUM(G34:G37)</f>
        <v>50638</v>
      </c>
      <c r="H33" s="30">
        <f>SUM(H34:H37)</f>
        <v>11865</v>
      </c>
      <c r="I33" s="30">
        <f>SUM(I34:I37)</f>
        <v>76391</v>
      </c>
      <c r="J33" s="34">
        <f>SUM(J35:J37)</f>
        <v>52674</v>
      </c>
      <c r="K33" s="30">
        <f>SUM(K34:K37)</f>
        <v>23472</v>
      </c>
      <c r="L33" s="30">
        <f>SUM(L34:L37)</f>
        <v>51480</v>
      </c>
      <c r="M33" s="30">
        <f>SUM(M34:M37)</f>
        <v>51480</v>
      </c>
      <c r="N33" s="30">
        <f>N34+N35+N36</f>
        <v>51480</v>
      </c>
      <c r="O33" s="30">
        <f>O34+O35+O36+O37</f>
        <v>0</v>
      </c>
      <c r="P33" s="22"/>
    </row>
    <row r="34" spans="1:16" s="21" customFormat="1" ht="38.25" customHeight="1" x14ac:dyDescent="0.25">
      <c r="A34" s="48"/>
      <c r="B34" s="48"/>
      <c r="C34" s="29" t="s">
        <v>8</v>
      </c>
      <c r="D34" s="30">
        <f>SUM(E34:O34)</f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20"/>
    </row>
    <row r="35" spans="1:16" s="21" customFormat="1" ht="31.5" customHeight="1" x14ac:dyDescent="0.25">
      <c r="A35" s="48"/>
      <c r="B35" s="48"/>
      <c r="C35" s="29" t="s">
        <v>9</v>
      </c>
      <c r="D35" s="30">
        <f>SUM(E35:O35)</f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20"/>
    </row>
    <row r="36" spans="1:16" s="21" customFormat="1" ht="36" customHeight="1" x14ac:dyDescent="0.25">
      <c r="A36" s="48"/>
      <c r="B36" s="48"/>
      <c r="C36" s="29" t="s">
        <v>10</v>
      </c>
      <c r="D36" s="30">
        <f>SUM(E36:O36)</f>
        <v>472371</v>
      </c>
      <c r="E36" s="31">
        <v>63222</v>
      </c>
      <c r="F36" s="31">
        <v>39669</v>
      </c>
      <c r="G36" s="31">
        <v>50638</v>
      </c>
      <c r="H36" s="31">
        <v>11865</v>
      </c>
      <c r="I36" s="31">
        <v>76391</v>
      </c>
      <c r="J36" s="31">
        <v>52674</v>
      </c>
      <c r="K36" s="31">
        <v>23472</v>
      </c>
      <c r="L36" s="31">
        <v>51480</v>
      </c>
      <c r="M36" s="31">
        <v>51480</v>
      </c>
      <c r="N36" s="31">
        <v>51480</v>
      </c>
      <c r="O36" s="31">
        <v>0</v>
      </c>
      <c r="P36" s="20"/>
    </row>
    <row r="37" spans="1:16" s="21" customFormat="1" ht="37.5" customHeight="1" x14ac:dyDescent="0.25">
      <c r="A37" s="48"/>
      <c r="B37" s="48"/>
      <c r="C37" s="29" t="s">
        <v>11</v>
      </c>
      <c r="D37" s="30">
        <f>SUM(E37:O37)</f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20"/>
    </row>
    <row r="38" spans="1:16" s="16" customFormat="1" ht="31.5" customHeight="1" x14ac:dyDescent="0.25">
      <c r="A38" s="48" t="s">
        <v>23</v>
      </c>
      <c r="B38" s="48" t="s">
        <v>24</v>
      </c>
      <c r="C38" s="29" t="s">
        <v>7</v>
      </c>
      <c r="D38" s="30">
        <f t="shared" ref="D38:O38" si="3">SUM(D39:D42)</f>
        <v>1655324.04</v>
      </c>
      <c r="E38" s="30">
        <f t="shared" si="3"/>
        <v>139551</v>
      </c>
      <c r="F38" s="30">
        <f t="shared" si="3"/>
        <v>110164</v>
      </c>
      <c r="G38" s="30">
        <f t="shared" si="3"/>
        <v>116999</v>
      </c>
      <c r="H38" s="30">
        <f t="shared" si="3"/>
        <v>121769.2</v>
      </c>
      <c r="I38" s="30">
        <f t="shared" si="3"/>
        <v>197883.78</v>
      </c>
      <c r="J38" s="30">
        <f t="shared" si="3"/>
        <v>199891.17</v>
      </c>
      <c r="K38" s="30">
        <f t="shared" si="3"/>
        <v>233306.89</v>
      </c>
      <c r="L38" s="30">
        <f t="shared" si="3"/>
        <v>125205</v>
      </c>
      <c r="M38" s="30">
        <f t="shared" si="3"/>
        <v>123334</v>
      </c>
      <c r="N38" s="30">
        <f t="shared" si="3"/>
        <v>127120</v>
      </c>
      <c r="O38" s="30">
        <f t="shared" si="3"/>
        <v>160100</v>
      </c>
      <c r="P38" s="15"/>
    </row>
    <row r="39" spans="1:16" s="16" customFormat="1" ht="35.25" customHeight="1" x14ac:dyDescent="0.25">
      <c r="A39" s="48"/>
      <c r="B39" s="48"/>
      <c r="C39" s="29" t="s">
        <v>8</v>
      </c>
      <c r="D39" s="30">
        <f>SUM(E39:O39)</f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15"/>
    </row>
    <row r="40" spans="1:16" s="16" customFormat="1" ht="31.5" customHeight="1" x14ac:dyDescent="0.25">
      <c r="A40" s="48"/>
      <c r="B40" s="48"/>
      <c r="C40" s="29" t="s">
        <v>9</v>
      </c>
      <c r="D40" s="30">
        <f>SUM(E40:O40)</f>
        <v>171368.5</v>
      </c>
      <c r="E40" s="31">
        <v>0</v>
      </c>
      <c r="F40" s="31">
        <v>0</v>
      </c>
      <c r="G40" s="31">
        <v>0</v>
      </c>
      <c r="H40" s="31">
        <v>0</v>
      </c>
      <c r="I40" s="31">
        <v>44873.5</v>
      </c>
      <c r="J40" s="31">
        <v>60650</v>
      </c>
      <c r="K40" s="31">
        <v>65845</v>
      </c>
      <c r="L40" s="31">
        <v>0</v>
      </c>
      <c r="M40" s="31">
        <v>0</v>
      </c>
      <c r="N40" s="31">
        <v>0</v>
      </c>
      <c r="O40" s="31">
        <v>0</v>
      </c>
      <c r="P40" s="15"/>
    </row>
    <row r="41" spans="1:16" s="16" customFormat="1" ht="36.75" customHeight="1" x14ac:dyDescent="0.25">
      <c r="A41" s="48"/>
      <c r="B41" s="48"/>
      <c r="C41" s="29" t="s">
        <v>10</v>
      </c>
      <c r="D41" s="30">
        <f>SUM(E41:O41)</f>
        <v>1483955.54</v>
      </c>
      <c r="E41" s="31">
        <v>139551</v>
      </c>
      <c r="F41" s="31">
        <v>110164</v>
      </c>
      <c r="G41" s="31">
        <v>116999</v>
      </c>
      <c r="H41" s="31">
        <v>121769.2</v>
      </c>
      <c r="I41" s="31">
        <v>153010.28</v>
      </c>
      <c r="J41" s="31">
        <v>139241.17000000001</v>
      </c>
      <c r="K41" s="31">
        <v>167461.89000000001</v>
      </c>
      <c r="L41" s="31">
        <v>125205</v>
      </c>
      <c r="M41" s="31">
        <v>123334</v>
      </c>
      <c r="N41" s="31">
        <v>127120</v>
      </c>
      <c r="O41" s="31">
        <v>160100</v>
      </c>
      <c r="P41" s="15"/>
    </row>
    <row r="42" spans="1:16" s="16" customFormat="1" ht="31.5" x14ac:dyDescent="0.25">
      <c r="A42" s="48"/>
      <c r="B42" s="48"/>
      <c r="C42" s="29" t="s">
        <v>11</v>
      </c>
      <c r="D42" s="30">
        <f>SUM(E42:O42)</f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"/>
    </row>
    <row r="43" spans="1:16" s="16" customFormat="1" ht="32.25" customHeight="1" x14ac:dyDescent="0.25">
      <c r="A43" s="48" t="s">
        <v>25</v>
      </c>
      <c r="B43" s="48" t="s">
        <v>38</v>
      </c>
      <c r="C43" s="29" t="s">
        <v>7</v>
      </c>
      <c r="D43" s="30">
        <f>SUM(D44:D47)</f>
        <v>72844.800000000003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f>M47+M46+M45+M44</f>
        <v>0</v>
      </c>
      <c r="N43" s="30">
        <f>N47+N46+N45+N44</f>
        <v>0</v>
      </c>
      <c r="O43" s="30">
        <f>O47+O46+O45+O44</f>
        <v>72844.800000000003</v>
      </c>
      <c r="P43" s="15"/>
    </row>
    <row r="44" spans="1:16" s="16" customFormat="1" ht="30" customHeight="1" x14ac:dyDescent="0.25">
      <c r="A44" s="48"/>
      <c r="B44" s="48"/>
      <c r="C44" s="29" t="s">
        <v>8</v>
      </c>
      <c r="D44" s="30">
        <f t="shared" ref="D44:D62" si="4">SUM(E44:O44)</f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15"/>
    </row>
    <row r="45" spans="1:16" s="16" customFormat="1" ht="24.75" customHeight="1" x14ac:dyDescent="0.25">
      <c r="A45" s="48"/>
      <c r="B45" s="48"/>
      <c r="C45" s="29" t="s">
        <v>9</v>
      </c>
      <c r="D45" s="30">
        <f t="shared" si="4"/>
        <v>52084.3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52084.3</v>
      </c>
      <c r="P45" s="15"/>
    </row>
    <row r="46" spans="1:16" s="16" customFormat="1" ht="36.75" customHeight="1" x14ac:dyDescent="0.25">
      <c r="A46" s="48"/>
      <c r="B46" s="48"/>
      <c r="C46" s="29" t="s">
        <v>10</v>
      </c>
      <c r="D46" s="30">
        <f t="shared" si="4"/>
        <v>20760.5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20760.5</v>
      </c>
      <c r="P46" s="15"/>
    </row>
    <row r="47" spans="1:16" s="16" customFormat="1" ht="30.75" customHeight="1" x14ac:dyDescent="0.25">
      <c r="A47" s="48"/>
      <c r="B47" s="48"/>
      <c r="C47" s="29" t="s">
        <v>11</v>
      </c>
      <c r="D47" s="30">
        <f t="shared" si="4"/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15"/>
    </row>
    <row r="48" spans="1:16" s="23" customFormat="1" ht="29.25" customHeight="1" x14ac:dyDescent="0.25">
      <c r="A48" s="48" t="s">
        <v>26</v>
      </c>
      <c r="B48" s="48" t="s">
        <v>27</v>
      </c>
      <c r="C48" s="29" t="s">
        <v>7</v>
      </c>
      <c r="D48" s="30">
        <f t="shared" si="4"/>
        <v>40107.699999999997</v>
      </c>
      <c r="E48" s="30">
        <f>E51</f>
        <v>5000</v>
      </c>
      <c r="F48" s="30">
        <f t="shared" ref="F48:O48" si="5">F51</f>
        <v>3951</v>
      </c>
      <c r="G48" s="30">
        <f t="shared" si="5"/>
        <v>4988.7</v>
      </c>
      <c r="H48" s="30">
        <f t="shared" si="5"/>
        <v>2893</v>
      </c>
      <c r="I48" s="30">
        <f t="shared" si="5"/>
        <v>4105</v>
      </c>
      <c r="J48" s="30">
        <f t="shared" si="5"/>
        <v>2840</v>
      </c>
      <c r="K48" s="30">
        <f t="shared" si="5"/>
        <v>3000</v>
      </c>
      <c r="L48" s="30">
        <f t="shared" si="5"/>
        <v>2900</v>
      </c>
      <c r="M48" s="30">
        <f t="shared" si="5"/>
        <v>2900</v>
      </c>
      <c r="N48" s="30">
        <f t="shared" si="5"/>
        <v>2900</v>
      </c>
      <c r="O48" s="30">
        <f t="shared" si="5"/>
        <v>4630</v>
      </c>
      <c r="P48" s="22"/>
    </row>
    <row r="49" spans="1:16" s="21" customFormat="1" ht="33.75" customHeight="1" x14ac:dyDescent="0.25">
      <c r="A49" s="48"/>
      <c r="B49" s="48"/>
      <c r="C49" s="29" t="s">
        <v>8</v>
      </c>
      <c r="D49" s="30">
        <f t="shared" si="4"/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20"/>
    </row>
    <row r="50" spans="1:16" s="21" customFormat="1" ht="30.75" customHeight="1" x14ac:dyDescent="0.25">
      <c r="A50" s="48"/>
      <c r="B50" s="48"/>
      <c r="C50" s="29" t="s">
        <v>9</v>
      </c>
      <c r="D50" s="30">
        <f t="shared" si="4"/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20"/>
    </row>
    <row r="51" spans="1:16" s="21" customFormat="1" ht="32.25" customHeight="1" x14ac:dyDescent="0.25">
      <c r="A51" s="48"/>
      <c r="B51" s="48"/>
      <c r="C51" s="29" t="s">
        <v>10</v>
      </c>
      <c r="D51" s="30">
        <f t="shared" si="4"/>
        <v>40107.699999999997</v>
      </c>
      <c r="E51" s="31">
        <v>5000</v>
      </c>
      <c r="F51" s="31">
        <v>3951</v>
      </c>
      <c r="G51" s="31">
        <v>4988.7</v>
      </c>
      <c r="H51" s="31">
        <v>2893</v>
      </c>
      <c r="I51" s="31">
        <v>4105</v>
      </c>
      <c r="J51" s="31">
        <v>2840</v>
      </c>
      <c r="K51" s="31">
        <v>3000</v>
      </c>
      <c r="L51" s="31">
        <v>2900</v>
      </c>
      <c r="M51" s="31">
        <v>2900</v>
      </c>
      <c r="N51" s="31">
        <v>2900</v>
      </c>
      <c r="O51" s="31">
        <v>4630</v>
      </c>
      <c r="P51" s="20"/>
    </row>
    <row r="52" spans="1:16" s="21" customFormat="1" ht="31.5" x14ac:dyDescent="0.25">
      <c r="A52" s="48"/>
      <c r="B52" s="48"/>
      <c r="C52" s="29" t="s">
        <v>11</v>
      </c>
      <c r="D52" s="30">
        <f t="shared" si="4"/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20"/>
    </row>
    <row r="53" spans="1:16" s="23" customFormat="1" ht="30" customHeight="1" x14ac:dyDescent="0.25">
      <c r="A53" s="48" t="s">
        <v>28</v>
      </c>
      <c r="B53" s="48" t="s">
        <v>29</v>
      </c>
      <c r="C53" s="29" t="s">
        <v>7</v>
      </c>
      <c r="D53" s="30">
        <f t="shared" si="4"/>
        <v>222296.1</v>
      </c>
      <c r="E53" s="30">
        <f>E56</f>
        <v>6000</v>
      </c>
      <c r="F53" s="30">
        <f t="shared" ref="F53:O53" si="6">F56</f>
        <v>9002.9</v>
      </c>
      <c r="G53" s="30">
        <f t="shared" si="6"/>
        <v>16556</v>
      </c>
      <c r="H53" s="30">
        <f t="shared" si="6"/>
        <v>23716</v>
      </c>
      <c r="I53" s="30">
        <f t="shared" si="6"/>
        <v>22140.1</v>
      </c>
      <c r="J53" s="30">
        <f t="shared" si="6"/>
        <v>22491.1</v>
      </c>
      <c r="K53" s="30">
        <f>K56</f>
        <v>23778</v>
      </c>
      <c r="L53" s="30">
        <f t="shared" si="6"/>
        <v>23483</v>
      </c>
      <c r="M53" s="30">
        <f t="shared" si="6"/>
        <v>23646</v>
      </c>
      <c r="N53" s="30">
        <f t="shared" si="6"/>
        <v>24345</v>
      </c>
      <c r="O53" s="30">
        <f t="shared" si="6"/>
        <v>27138</v>
      </c>
      <c r="P53" s="22"/>
    </row>
    <row r="54" spans="1:16" s="21" customFormat="1" ht="37.5" customHeight="1" x14ac:dyDescent="0.25">
      <c r="A54" s="48"/>
      <c r="B54" s="48"/>
      <c r="C54" s="29" t="s">
        <v>8</v>
      </c>
      <c r="D54" s="30">
        <f t="shared" si="4"/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20"/>
    </row>
    <row r="55" spans="1:16" s="21" customFormat="1" ht="27" customHeight="1" x14ac:dyDescent="0.25">
      <c r="A55" s="48"/>
      <c r="B55" s="48"/>
      <c r="C55" s="29" t="s">
        <v>9</v>
      </c>
      <c r="D55" s="30">
        <f t="shared" si="4"/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20"/>
    </row>
    <row r="56" spans="1:16" s="21" customFormat="1" ht="33" customHeight="1" x14ac:dyDescent="0.25">
      <c r="A56" s="48"/>
      <c r="B56" s="48"/>
      <c r="C56" s="29" t="s">
        <v>10</v>
      </c>
      <c r="D56" s="30">
        <f t="shared" si="4"/>
        <v>222296.1</v>
      </c>
      <c r="E56" s="31">
        <v>6000</v>
      </c>
      <c r="F56" s="31">
        <v>9002.9</v>
      </c>
      <c r="G56" s="31">
        <v>16556</v>
      </c>
      <c r="H56" s="31">
        <v>23716</v>
      </c>
      <c r="I56" s="31">
        <v>22140.1</v>
      </c>
      <c r="J56" s="31">
        <v>22491.1</v>
      </c>
      <c r="K56" s="31">
        <v>23778</v>
      </c>
      <c r="L56" s="31">
        <v>23483</v>
      </c>
      <c r="M56" s="31">
        <v>23646</v>
      </c>
      <c r="N56" s="31">
        <v>24345</v>
      </c>
      <c r="O56" s="31">
        <v>27138</v>
      </c>
      <c r="P56" s="20"/>
    </row>
    <row r="57" spans="1:16" s="21" customFormat="1" ht="33" customHeight="1" x14ac:dyDescent="0.25">
      <c r="A57" s="48"/>
      <c r="B57" s="48"/>
      <c r="C57" s="29" t="s">
        <v>11</v>
      </c>
      <c r="D57" s="30">
        <f t="shared" si="4"/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20"/>
    </row>
    <row r="58" spans="1:16" s="21" customFormat="1" ht="24.75" customHeight="1" x14ac:dyDescent="0.25">
      <c r="A58" s="48" t="s">
        <v>30</v>
      </c>
      <c r="B58" s="48" t="s">
        <v>31</v>
      </c>
      <c r="C58" s="29" t="s">
        <v>7</v>
      </c>
      <c r="D58" s="30">
        <f t="shared" si="4"/>
        <v>396017.65</v>
      </c>
      <c r="E58" s="30">
        <v>0</v>
      </c>
      <c r="F58" s="30">
        <v>0</v>
      </c>
      <c r="G58" s="30">
        <v>0</v>
      </c>
      <c r="H58" s="30">
        <f>SUM(H59:H62)</f>
        <v>396017.55000000005</v>
      </c>
      <c r="I58" s="30">
        <v>0.1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20"/>
    </row>
    <row r="59" spans="1:16" s="21" customFormat="1" ht="34.5" customHeight="1" x14ac:dyDescent="0.25">
      <c r="A59" s="48"/>
      <c r="B59" s="48"/>
      <c r="C59" s="29" t="s">
        <v>8</v>
      </c>
      <c r="D59" s="30">
        <f t="shared" si="4"/>
        <v>206335.25</v>
      </c>
      <c r="E59" s="31">
        <v>0</v>
      </c>
      <c r="F59" s="31">
        <v>0</v>
      </c>
      <c r="G59" s="31">
        <v>0</v>
      </c>
      <c r="H59" s="31">
        <v>206335.25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20"/>
    </row>
    <row r="60" spans="1:16" s="21" customFormat="1" ht="28.5" customHeight="1" x14ac:dyDescent="0.25">
      <c r="A60" s="48"/>
      <c r="B60" s="48"/>
      <c r="C60" s="29" t="s">
        <v>9</v>
      </c>
      <c r="D60" s="30">
        <f t="shared" si="4"/>
        <v>58196.77</v>
      </c>
      <c r="E60" s="31">
        <v>0</v>
      </c>
      <c r="F60" s="31">
        <v>0</v>
      </c>
      <c r="G60" s="31">
        <v>0</v>
      </c>
      <c r="H60" s="31">
        <v>58196.77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20"/>
    </row>
    <row r="61" spans="1:16" s="21" customFormat="1" ht="42" customHeight="1" x14ac:dyDescent="0.25">
      <c r="A61" s="48"/>
      <c r="B61" s="48"/>
      <c r="C61" s="29" t="s">
        <v>10</v>
      </c>
      <c r="D61" s="30">
        <f t="shared" si="4"/>
        <v>2003.6299999999999</v>
      </c>
      <c r="E61" s="31">
        <v>0</v>
      </c>
      <c r="F61" s="31">
        <v>0</v>
      </c>
      <c r="G61" s="31">
        <v>0</v>
      </c>
      <c r="H61" s="31">
        <v>2003.53</v>
      </c>
      <c r="I61" s="31">
        <v>0.1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20"/>
    </row>
    <row r="62" spans="1:16" s="21" customFormat="1" ht="32.25" customHeight="1" x14ac:dyDescent="0.25">
      <c r="A62" s="48"/>
      <c r="B62" s="48"/>
      <c r="C62" s="29" t="s">
        <v>11</v>
      </c>
      <c r="D62" s="30">
        <f t="shared" si="4"/>
        <v>129482</v>
      </c>
      <c r="E62" s="31">
        <v>0</v>
      </c>
      <c r="F62" s="31">
        <v>0</v>
      </c>
      <c r="G62" s="31">
        <v>0</v>
      </c>
      <c r="H62" s="31">
        <v>129482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20"/>
    </row>
    <row r="63" spans="1:16" s="21" customFormat="1" ht="28.5" customHeight="1" x14ac:dyDescent="0.25">
      <c r="A63" s="43" t="s">
        <v>32</v>
      </c>
      <c r="B63" s="43" t="s">
        <v>35</v>
      </c>
      <c r="C63" s="29" t="s">
        <v>7</v>
      </c>
      <c r="D63" s="35">
        <f>SUM(E63:O63)</f>
        <v>16958.099999999999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f>J64+K67+J65+J66+J67</f>
        <v>16958.099999999999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20"/>
    </row>
    <row r="64" spans="1:16" s="16" customFormat="1" ht="30" customHeight="1" x14ac:dyDescent="0.25">
      <c r="A64" s="43"/>
      <c r="B64" s="43"/>
      <c r="C64" s="29" t="s">
        <v>8</v>
      </c>
      <c r="D64" s="35">
        <f>SUM(E64:O64)</f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</row>
    <row r="65" spans="1:15" s="16" customFormat="1" ht="24" customHeight="1" x14ac:dyDescent="0.25">
      <c r="A65" s="43"/>
      <c r="B65" s="43"/>
      <c r="C65" s="29" t="s">
        <v>9</v>
      </c>
      <c r="D65" s="35">
        <f>SUM(E65:O65)</f>
        <v>12125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12125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</row>
    <row r="66" spans="1:15" s="13" customFormat="1" ht="37.5" customHeight="1" x14ac:dyDescent="0.25">
      <c r="A66" s="43"/>
      <c r="B66" s="43"/>
      <c r="C66" s="29" t="s">
        <v>10</v>
      </c>
      <c r="D66" s="35">
        <f>SUM(E66:O66)</f>
        <v>4833.1000000000004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4833.1000000000004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</row>
    <row r="67" spans="1:15" s="13" customFormat="1" ht="33.75" customHeight="1" x14ac:dyDescent="0.25">
      <c r="A67" s="43"/>
      <c r="B67" s="43"/>
      <c r="C67" s="29" t="s">
        <v>11</v>
      </c>
      <c r="D67" s="35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</row>
    <row r="68" spans="1:15" s="13" customFormat="1" ht="30" customHeight="1" x14ac:dyDescent="0.25">
      <c r="A68" s="43" t="s">
        <v>36</v>
      </c>
      <c r="B68" s="44" t="s">
        <v>37</v>
      </c>
      <c r="C68" s="29" t="s">
        <v>7</v>
      </c>
      <c r="D68" s="35">
        <f t="shared" ref="D68:D73" si="7">SUM(E68:O68)</f>
        <v>220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f>SUM(K69:K72)</f>
        <v>220</v>
      </c>
      <c r="L68" s="35">
        <v>0</v>
      </c>
      <c r="M68" s="35">
        <v>0</v>
      </c>
      <c r="N68" s="35">
        <v>0</v>
      </c>
      <c r="O68" s="35">
        <v>0</v>
      </c>
    </row>
    <row r="69" spans="1:15" s="13" customFormat="1" ht="25.5" customHeight="1" x14ac:dyDescent="0.25">
      <c r="A69" s="43"/>
      <c r="B69" s="45"/>
      <c r="C69" s="29" t="s">
        <v>8</v>
      </c>
      <c r="D69" s="35">
        <f t="shared" si="7"/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</row>
    <row r="70" spans="1:15" s="13" customFormat="1" ht="24.75" customHeight="1" x14ac:dyDescent="0.25">
      <c r="A70" s="43"/>
      <c r="B70" s="45"/>
      <c r="C70" s="29" t="s">
        <v>9</v>
      </c>
      <c r="D70" s="35">
        <f t="shared" si="7"/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</row>
    <row r="71" spans="1:15" s="13" customFormat="1" ht="39" customHeight="1" x14ac:dyDescent="0.25">
      <c r="A71" s="43"/>
      <c r="B71" s="45"/>
      <c r="C71" s="29" t="s">
        <v>10</v>
      </c>
      <c r="D71" s="35">
        <f t="shared" si="7"/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</row>
    <row r="72" spans="1:15" s="13" customFormat="1" ht="35.25" customHeight="1" x14ac:dyDescent="0.25">
      <c r="A72" s="43"/>
      <c r="B72" s="46"/>
      <c r="C72" s="29" t="s">
        <v>11</v>
      </c>
      <c r="D72" s="35">
        <f t="shared" si="7"/>
        <v>220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220</v>
      </c>
      <c r="L72" s="36">
        <v>0</v>
      </c>
      <c r="M72" s="36">
        <v>0</v>
      </c>
      <c r="N72" s="36">
        <v>0</v>
      </c>
      <c r="O72" s="36">
        <v>0</v>
      </c>
    </row>
    <row r="73" spans="1:15" ht="33" customHeight="1" x14ac:dyDescent="0.25">
      <c r="A73" s="43" t="s">
        <v>39</v>
      </c>
      <c r="B73" s="44" t="s">
        <v>40</v>
      </c>
      <c r="C73" s="29" t="s">
        <v>7</v>
      </c>
      <c r="D73" s="30">
        <f t="shared" si="7"/>
        <v>512666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0">
        <f>K74+K75+K76+K77</f>
        <v>511466</v>
      </c>
      <c r="L73" s="30">
        <f>L76</f>
        <v>1200</v>
      </c>
      <c r="M73" s="35">
        <v>0</v>
      </c>
      <c r="N73" s="35">
        <v>0</v>
      </c>
      <c r="O73" s="35">
        <v>0</v>
      </c>
    </row>
    <row r="74" spans="1:15" ht="30.75" customHeight="1" x14ac:dyDescent="0.25">
      <c r="A74" s="43"/>
      <c r="B74" s="45"/>
      <c r="C74" s="29" t="s">
        <v>8</v>
      </c>
      <c r="D74" s="30">
        <f t="shared" ref="D74:D76" si="8">SUM(E74:O74)</f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1">
        <v>0</v>
      </c>
      <c r="L74" s="36">
        <v>0</v>
      </c>
      <c r="M74" s="36">
        <v>0</v>
      </c>
      <c r="N74" s="36">
        <v>0</v>
      </c>
      <c r="O74" s="36">
        <v>0</v>
      </c>
    </row>
    <row r="75" spans="1:15" ht="27" customHeight="1" x14ac:dyDescent="0.25">
      <c r="A75" s="43"/>
      <c r="B75" s="45"/>
      <c r="C75" s="29" t="s">
        <v>9</v>
      </c>
      <c r="D75" s="30">
        <f t="shared" si="8"/>
        <v>450000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1">
        <v>450000</v>
      </c>
      <c r="L75" s="36">
        <v>0</v>
      </c>
      <c r="M75" s="36">
        <v>0</v>
      </c>
      <c r="N75" s="36">
        <v>0</v>
      </c>
      <c r="O75" s="36">
        <v>0</v>
      </c>
    </row>
    <row r="76" spans="1:15" ht="33.75" customHeight="1" x14ac:dyDescent="0.25">
      <c r="A76" s="43"/>
      <c r="B76" s="45"/>
      <c r="C76" s="29" t="s">
        <v>10</v>
      </c>
      <c r="D76" s="30">
        <f t="shared" si="8"/>
        <v>62666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1">
        <v>61466</v>
      </c>
      <c r="L76" s="31">
        <v>1200</v>
      </c>
      <c r="M76" s="36">
        <v>0</v>
      </c>
      <c r="N76" s="36">
        <v>0</v>
      </c>
      <c r="O76" s="36">
        <v>0</v>
      </c>
    </row>
    <row r="77" spans="1:15" ht="36" customHeight="1" x14ac:dyDescent="0.25">
      <c r="A77" s="43"/>
      <c r="B77" s="46"/>
      <c r="C77" s="29" t="s">
        <v>11</v>
      </c>
      <c r="D77" s="30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1">
        <v>0</v>
      </c>
      <c r="L77" s="36">
        <v>0</v>
      </c>
      <c r="M77" s="36">
        <v>0</v>
      </c>
      <c r="N77" s="36">
        <v>0</v>
      </c>
      <c r="O77" s="36">
        <v>0</v>
      </c>
    </row>
    <row r="78" spans="1:15" ht="36" customHeight="1" x14ac:dyDescent="0.25">
      <c r="A78" s="53"/>
      <c r="B78" s="53"/>
      <c r="C78" s="54"/>
      <c r="D78" s="55"/>
      <c r="E78" s="56"/>
      <c r="F78" s="56"/>
      <c r="G78" s="56"/>
      <c r="H78" s="56"/>
      <c r="I78" s="56"/>
      <c r="J78" s="56"/>
      <c r="K78" s="57"/>
      <c r="L78" s="56"/>
      <c r="M78" s="56"/>
      <c r="N78" s="56"/>
      <c r="O78" s="56"/>
    </row>
    <row r="79" spans="1:15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N79" s="5"/>
      <c r="O79" s="5"/>
    </row>
    <row r="80" spans="1:15" ht="24" customHeight="1" x14ac:dyDescent="0.4">
      <c r="A80" s="52" t="s">
        <v>42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</row>
    <row r="81" spans="1:15" ht="18.75" x14ac:dyDescent="0.3">
      <c r="A81" s="8"/>
      <c r="B81" s="8"/>
      <c r="C81" s="8"/>
      <c r="D81" s="8"/>
      <c r="E81" s="8"/>
      <c r="F81" s="8"/>
      <c r="G81" s="8"/>
      <c r="H81" s="8"/>
      <c r="I81" s="8"/>
      <c r="J81" s="19"/>
      <c r="K81" s="19"/>
      <c r="L81" s="19"/>
      <c r="M81" s="19"/>
      <c r="N81" s="8"/>
      <c r="O81" s="8"/>
    </row>
    <row r="82" spans="1:15" ht="18.75" x14ac:dyDescent="0.3">
      <c r="A82" s="8"/>
      <c r="B82" s="8"/>
      <c r="C82" s="8"/>
      <c r="D82" s="8"/>
      <c r="E82" s="8"/>
      <c r="F82" s="8"/>
      <c r="G82" s="8"/>
      <c r="H82" s="8"/>
      <c r="I82" s="8"/>
      <c r="J82" s="19"/>
      <c r="K82" s="19"/>
      <c r="L82" s="19"/>
      <c r="M82" s="19"/>
      <c r="N82" s="8"/>
      <c r="O82" s="8"/>
    </row>
    <row r="93" spans="1:15" x14ac:dyDescent="0.25">
      <c r="C93" s="6"/>
    </row>
  </sheetData>
  <mergeCells count="35">
    <mergeCell ref="A80:O80"/>
    <mergeCell ref="A38:A42"/>
    <mergeCell ref="B38:B42"/>
    <mergeCell ref="A58:A62"/>
    <mergeCell ref="B58:B62"/>
    <mergeCell ref="A43:A47"/>
    <mergeCell ref="B43:B47"/>
    <mergeCell ref="A48:A52"/>
    <mergeCell ref="B48:B52"/>
    <mergeCell ref="A53:A57"/>
    <mergeCell ref="B53:B57"/>
    <mergeCell ref="A63:A67"/>
    <mergeCell ref="B63:B67"/>
    <mergeCell ref="I1:O1"/>
    <mergeCell ref="B28:B32"/>
    <mergeCell ref="A33:A37"/>
    <mergeCell ref="B33:B37"/>
    <mergeCell ref="A5:A6"/>
    <mergeCell ref="B5:B6"/>
    <mergeCell ref="A13:A17"/>
    <mergeCell ref="B13:B17"/>
    <mergeCell ref="A18:A22"/>
    <mergeCell ref="B18:B22"/>
    <mergeCell ref="A23:A27"/>
    <mergeCell ref="B23:B27"/>
    <mergeCell ref="A3:O3"/>
    <mergeCell ref="A7:A11"/>
    <mergeCell ref="B7:B11"/>
    <mergeCell ref="A28:A32"/>
    <mergeCell ref="C5:C6"/>
    <mergeCell ref="D5:O5"/>
    <mergeCell ref="A73:A77"/>
    <mergeCell ref="B73:B77"/>
    <mergeCell ref="A68:A72"/>
    <mergeCell ref="B68:B72"/>
  </mergeCells>
  <pageMargins left="0.70866141732283472" right="0.70866141732283472" top="1.3385826771653544" bottom="0.55118110236220474" header="0.31496062992125984" footer="0.31496062992125984"/>
  <pageSetup paperSize="9" scale="58" fitToHeight="6" orientation="landscape" r:id="rId1"/>
  <headerFooter differentFirst="1">
    <oddHeader>&amp;C&amp;P</oddHeader>
  </headerFooter>
  <rowBreaks count="2" manualBreakCount="2">
    <brk id="42" max="14" man="1"/>
    <brk id="6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2021-03-30T14:59:49Z</cp:lastPrinted>
  <dcterms:created xsi:type="dcterms:W3CDTF">2019-06-13T08:27:34Z</dcterms:created>
  <dcterms:modified xsi:type="dcterms:W3CDTF">2021-03-30T14:59:55Z</dcterms:modified>
</cp:coreProperties>
</file>