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30" windowWidth="28710" windowHeight="14130"/>
  </bookViews>
  <sheets>
    <sheet name="01.01.2022" sheetId="1" r:id="rId1"/>
  </sheets>
  <definedNames>
    <definedName name="_xlnm.Print_Titles" localSheetId="0">'01.01.2022'!$10:$10</definedName>
    <definedName name="_xlnm.Print_Area" localSheetId="0">'01.01.2022'!$A$1:$D$118</definedName>
  </definedNames>
  <calcPr calcId="145621"/>
</workbook>
</file>

<file path=xl/calcChain.xml><?xml version="1.0" encoding="utf-8"?>
<calcChain xmlns="http://schemas.openxmlformats.org/spreadsheetml/2006/main">
  <c r="D109" i="1" l="1"/>
  <c r="D51" i="1" l="1"/>
  <c r="D17" i="1"/>
  <c r="D62" i="1"/>
  <c r="D67" i="1"/>
  <c r="D43" i="1" l="1"/>
  <c r="D80" i="1" l="1"/>
  <c r="D15" i="1" l="1"/>
  <c r="D12" i="1" l="1"/>
  <c r="L66" i="1"/>
  <c r="E115" i="1" l="1"/>
  <c r="D111" i="1"/>
  <c r="D107" i="1"/>
  <c r="D101" i="1"/>
  <c r="D95" i="1"/>
  <c r="D76" i="1"/>
  <c r="D69" i="1"/>
  <c r="D64" i="1" s="1"/>
  <c r="H59" i="1"/>
  <c r="D59" i="1"/>
  <c r="H55" i="1"/>
  <c r="D55" i="1"/>
  <c r="J54" i="1"/>
  <c r="J51" i="1"/>
  <c r="H51" i="1"/>
  <c r="H49" i="1" s="1"/>
  <c r="D49" i="1"/>
  <c r="J43" i="1"/>
  <c r="H43" i="1"/>
  <c r="J31" i="1"/>
  <c r="J28" i="1" s="1"/>
  <c r="H28" i="1"/>
  <c r="D28" i="1"/>
  <c r="H24" i="1"/>
  <c r="D24" i="1"/>
  <c r="E6" i="1" s="1"/>
  <c r="H19" i="1"/>
  <c r="H17" i="1" s="1"/>
  <c r="J17" i="1"/>
  <c r="J15" i="1"/>
  <c r="H15" i="1"/>
  <c r="J12" i="1" l="1"/>
  <c r="H12" i="1"/>
  <c r="H11" i="1" s="1"/>
  <c r="D11" i="1"/>
  <c r="L17" i="1"/>
  <c r="E1" i="1"/>
  <c r="D63" i="1"/>
  <c r="J11" i="1"/>
</calcChain>
</file>

<file path=xl/comments1.xml><?xml version="1.0" encoding="utf-8"?>
<comments xmlns="http://schemas.openxmlformats.org/spreadsheetml/2006/main">
  <authors>
    <author>Труханова  Инна Ивановна</author>
  </authors>
  <commentList>
    <comment ref="D15" authorId="0">
      <text>
        <r>
          <rPr>
            <b/>
            <sz val="9"/>
            <color indexed="81"/>
            <rFont val="Tahoma"/>
            <family val="2"/>
            <charset val="204"/>
          </rPr>
          <t>+ избирком</t>
        </r>
      </text>
    </comment>
    <comment ref="D67" authorId="0">
      <text>
        <r>
          <rPr>
            <sz val="9"/>
            <color indexed="81"/>
            <rFont val="Tahoma"/>
            <family val="2"/>
            <charset val="204"/>
          </rPr>
          <t>+ избирком</t>
        </r>
      </text>
    </comment>
  </commentList>
</comments>
</file>

<file path=xl/sharedStrings.xml><?xml version="1.0" encoding="utf-8"?>
<sst xmlns="http://schemas.openxmlformats.org/spreadsheetml/2006/main" count="212" uniqueCount="88">
  <si>
    <t>учрежд админ+защита населения+образ+культ+физкульт</t>
  </si>
  <si>
    <t>защита населения+образ+культ+физкульт</t>
  </si>
  <si>
    <t>тыс. рублей</t>
  </si>
  <si>
    <t>№</t>
  </si>
  <si>
    <t>Показатели</t>
  </si>
  <si>
    <t>Единица измерения</t>
  </si>
  <si>
    <t xml:space="preserve"> по состоянию на 01.07.2018</t>
  </si>
  <si>
    <t xml:space="preserve"> по состоянию на 01.10.2018</t>
  </si>
  <si>
    <t xml:space="preserve"> по состоянию на 01.01.2018</t>
  </si>
  <si>
    <t xml:space="preserve"> по состоянию на 01.01.2020</t>
  </si>
  <si>
    <t>Численность работников муниципальных учреждений, финансируемых из бюджета городского округа</t>
  </si>
  <si>
    <t>человек</t>
  </si>
  <si>
    <t>Общегосударственные вопросы</t>
  </si>
  <si>
    <t>в том числе:</t>
  </si>
  <si>
    <t>муниципальные служащие органов местного самоуправления</t>
  </si>
  <si>
    <t>немуниципальные служащие</t>
  </si>
  <si>
    <t xml:space="preserve"> Кроме того, Избирательная комиссия</t>
  </si>
  <si>
    <t>Администрация</t>
  </si>
  <si>
    <t>МБУ "Муниципальный архив г.Воронежа"</t>
  </si>
  <si>
    <t>МБУ "Управление служебных зданий"</t>
  </si>
  <si>
    <t>МБУ " Информационные технологии"</t>
  </si>
  <si>
    <t>МКУ "Автобаза администрации ГО г. Воронежа"</t>
  </si>
  <si>
    <t>МКУ "Агентство управления проектами"</t>
  </si>
  <si>
    <t>Защита населения и территорий от последствий ЧС природного  и техногенного характера, гражданская оборона</t>
  </si>
  <si>
    <t>МКУ "Управление по делам гражданской обороны и чрезвычайным ситуациям"</t>
  </si>
  <si>
    <t>МКУ "Безопасный город"</t>
  </si>
  <si>
    <t>Национальная экономика</t>
  </si>
  <si>
    <t>МБУ "Городская дорожная служба"</t>
  </si>
  <si>
    <t>МКУ "Городская дирекция дорожного хозяйства и благоустройства"</t>
  </si>
  <si>
    <t>МБУ "ЦОДД"</t>
  </si>
  <si>
    <t>МКУ "ДЕЗ КС"</t>
  </si>
  <si>
    <t>МКУ " Городской центр муниципального имущества"</t>
  </si>
  <si>
    <t>МБУ "Комбинат благоустройства Железнодорожного района"</t>
  </si>
  <si>
    <t>МБУ "Комбинат благоустройства Коминтерновского района"</t>
  </si>
  <si>
    <t>МБУ "Комбинат благоустройства Левобережного района"</t>
  </si>
  <si>
    <t>МБУ "Комбинат благоустройства Ленинского района"</t>
  </si>
  <si>
    <t>МБУ "Комбинат благоустройства Советского района"</t>
  </si>
  <si>
    <t>МБУ "Комбинат благоустройства Центрального района"</t>
  </si>
  <si>
    <t>МБУ "Туристско-информационный центр Воронежа"</t>
  </si>
  <si>
    <t>МБУ "Единый оператор городских пассажирских перевозок"</t>
  </si>
  <si>
    <t>Жилищно-коммунальное хозяйство</t>
  </si>
  <si>
    <t>МБУ "Зеленхоз"</t>
  </si>
  <si>
    <t>МКУ "ГорДЕЗ ЖКХ"</t>
  </si>
  <si>
    <t>МКУ "ГАРС"</t>
  </si>
  <si>
    <t>МКУ "Администрация городских кладбищ"</t>
  </si>
  <si>
    <t>Образование</t>
  </si>
  <si>
    <t>Учреждения образования</t>
  </si>
  <si>
    <t>МКУ "Центр развития образования и молодежных проектов"</t>
  </si>
  <si>
    <t>Учреждения дополнительного  образования (ДШИ)</t>
  </si>
  <si>
    <t>Культура и искусство</t>
  </si>
  <si>
    <t>Учреждения культуры</t>
  </si>
  <si>
    <t>Физическая культура и спорт</t>
  </si>
  <si>
    <t>МБУ ГФСЦ</t>
  </si>
  <si>
    <t>Спорт. школы + МКУ "ЦБ УФКиС"</t>
  </si>
  <si>
    <t>2.</t>
  </si>
  <si>
    <t xml:space="preserve">Фонд заработной платы в муниципальных учреждениях, финансируемых из бюджета городского округа </t>
  </si>
  <si>
    <t xml:space="preserve"> в том числе, Избирательная комиссия</t>
  </si>
  <si>
    <t>Администрация городского округа город Воронеж (МОАУ ВО "Воронежский институт экономики и социального управления")</t>
  </si>
  <si>
    <t>Учреждения образования и молодежной политики</t>
  </si>
  <si>
    <t>Школы искусств и дополнительное образование</t>
  </si>
  <si>
    <t>МКУ "Централизованнная бухгалтерия"</t>
  </si>
  <si>
    <t>МБУ "Городской физкультурно-спортивный центр"</t>
  </si>
  <si>
    <t>Спорт. школы и ЦБ</t>
  </si>
  <si>
    <t>МКУ "Центр бух учета и обеспечения деятельности учреждений, подведомственных управлению культуры"</t>
  </si>
  <si>
    <t>МАУ "Спортивный комплекс "Юбилейный"</t>
  </si>
  <si>
    <t xml:space="preserve">СВЕДЕНИЯ О ЧИСЛЕННОСТИ РАБОТНИКОВ И ФОНДЕ ЗАРАБОТНОЙ ПЛАТЫ В МУНИЦИПАЛЬНЫХ УЧРЕЖДЕНИЯХ ГОРОДСКОГО ОКРУГА ГОРОД ВОРОНЕЖ ЗА 2021 ГОД                                                                        </t>
  </si>
  <si>
    <t xml:space="preserve">                                                                             Приложение № 2</t>
  </si>
  <si>
    <t xml:space="preserve">                                                                               к постановлению главы </t>
  </si>
  <si>
    <t xml:space="preserve">                                                                           городского округа город Воронеж</t>
  </si>
  <si>
    <t>2021 год</t>
  </si>
  <si>
    <t>Руководитель управления                                                     финансово-бюджетной политики</t>
  </si>
  <si>
    <t xml:space="preserve">
Е.В. Муромцева</t>
  </si>
  <si>
    <t>в том числе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</si>
  <si>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</si>
  <si>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</si>
  <si>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</si>
  <si>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</si>
  <si>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</si>
  <si>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</si>
  <si>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</si>
  <si>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</si>
  <si>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</si>
  <si>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</si>
  <si>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</si>
  <si>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</si>
  <si>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</si>
  <si>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2.7</t>
  </si>
  <si>
    <t xml:space="preserve">                                                                           от  12.05.2022        № 74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</si>
</sst>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indexed="8"/>
      <name val="Arial"/>
      <family val="2"/>
    </font>
    <font>
      <b/>
      <sz val="11"/>
      <color rgb="FFFF0000"/>
      <name val="Calibri"/>
      <family val="2"/>
      <charset val="204"/>
      <scheme val="minor"/>
    </font>
    <font>
      <sz val="16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6">
    <xf numFmtId="0" fontId="0" fillId="0" borderId="0" xfId="0"/>
    <xf numFmtId="164" fontId="0" fillId="0" borderId="0" xfId="0" applyNumberFormat="1"/>
    <xf numFmtId="0" fontId="0" fillId="0" borderId="0" xfId="0" applyFill="1"/>
    <xf numFmtId="0" fontId="2" fillId="0" borderId="0" xfId="0" applyFont="1"/>
    <xf numFmtId="164" fontId="5" fillId="0" borderId="0" xfId="0" applyNumberFormat="1" applyFont="1"/>
    <xf numFmtId="0" fontId="7" fillId="0" borderId="0" xfId="0" applyFont="1" applyFill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2" fillId="0" borderId="0" xfId="0" applyNumberFormat="1" applyFont="1"/>
    <xf numFmtId="0" fontId="0" fillId="0" borderId="1" xfId="0" applyFill="1" applyBorder="1"/>
    <xf numFmtId="0" fontId="0" fillId="2" borderId="1" xfId="0" applyFill="1" applyBorder="1"/>
    <xf numFmtId="3" fontId="4" fillId="3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4" fontId="4" fillId="0" borderId="1" xfId="0" applyNumberFormat="1" applyFont="1" applyBorder="1" applyAlignment="1">
      <alignment horizontal="left" vertical="top" wrapText="1"/>
    </xf>
    <xf numFmtId="0" fontId="1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3" fillId="0" borderId="0" xfId="0" applyNumberFormat="1" applyFont="1"/>
    <xf numFmtId="0" fontId="2" fillId="3" borderId="0" xfId="0" applyFont="1" applyFill="1"/>
    <xf numFmtId="3" fontId="0" fillId="3" borderId="0" xfId="0" applyNumberFormat="1" applyFill="1"/>
    <xf numFmtId="0" fontId="0" fillId="3" borderId="0" xfId="0" applyFill="1"/>
    <xf numFmtId="0" fontId="3" fillId="0" borderId="0" xfId="0" applyFont="1"/>
    <xf numFmtId="3" fontId="9" fillId="3" borderId="1" xfId="0" applyNumberFormat="1" applyFont="1" applyFill="1" applyBorder="1"/>
    <xf numFmtId="3" fontId="9" fillId="0" borderId="1" xfId="0" applyNumberFormat="1" applyFont="1" applyFill="1" applyBorder="1"/>
    <xf numFmtId="3" fontId="10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0" fontId="14" fillId="0" borderId="0" xfId="0" applyFont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15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3" fontId="18" fillId="3" borderId="0" xfId="0" applyNumberFormat="1" applyFont="1" applyFill="1" applyBorder="1" applyAlignment="1">
      <alignment vertical="top" wrapText="1"/>
    </xf>
    <xf numFmtId="0" fontId="0" fillId="3" borderId="0" xfId="0" applyFont="1" applyFill="1" applyAlignment="1">
      <alignment vertical="top" wrapText="1"/>
    </xf>
    <xf numFmtId="0" fontId="4" fillId="0" borderId="0" xfId="0" applyFont="1" applyFill="1" applyAlignment="1">
      <alignment horizontal="right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16" fillId="3" borderId="0" xfId="0" applyNumberFormat="1" applyFont="1" applyFill="1" applyAlignment="1">
      <alignment horizontal="center" vertical="top" wrapText="1"/>
    </xf>
    <xf numFmtId="0" fontId="17" fillId="3" borderId="0" xfId="0" applyFont="1" applyFill="1" applyBorder="1" applyAlignment="1">
      <alignment horizontal="left" vertical="top" wrapText="1"/>
    </xf>
    <xf numFmtId="3" fontId="17" fillId="3" borderId="0" xfId="0" applyNumberFormat="1" applyFont="1" applyFill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18"/>
  <sheetViews>
    <sheetView tabSelected="1" view="pageLayout" topLeftCell="A2" zoomScaleNormal="100" zoomScaleSheetLayoutView="80" workbookViewId="0">
      <selection activeCell="B5" sqref="B5:E5"/>
    </sheetView>
  </sheetViews>
  <sheetFormatPr defaultRowHeight="15" x14ac:dyDescent="0.25"/>
  <cols>
    <col min="1" max="1" width="7" customWidth="1"/>
    <col min="2" max="2" width="45.7109375" customWidth="1"/>
    <col min="3" max="3" width="14.85546875" customWidth="1"/>
    <col min="4" max="4" width="17.5703125" style="2" customWidth="1"/>
    <col min="5" max="5" width="9.85546875" hidden="1" customWidth="1"/>
    <col min="6" max="6" width="12.42578125" hidden="1" customWidth="1"/>
    <col min="7" max="7" width="19.5703125" style="2" hidden="1" customWidth="1"/>
    <col min="8" max="8" width="19.5703125" hidden="1" customWidth="1"/>
    <col min="9" max="9" width="15.140625" hidden="1" customWidth="1"/>
    <col min="10" max="11" width="19.5703125" style="2" hidden="1" customWidth="1"/>
    <col min="12" max="12" width="10" style="3" hidden="1" customWidth="1"/>
    <col min="13" max="14" width="0" hidden="1" customWidth="1"/>
    <col min="16" max="16" width="40.28515625" customWidth="1"/>
    <col min="17" max="17" width="48.140625" customWidth="1"/>
  </cols>
  <sheetData>
    <row r="1" spans="1:12" ht="79.5" hidden="1" customHeight="1" x14ac:dyDescent="0.25">
      <c r="C1" s="48"/>
      <c r="D1" s="48"/>
      <c r="E1" s="1">
        <f>D17+D24+D49+D55+D59</f>
        <v>23365.3</v>
      </c>
      <c r="F1" t="s">
        <v>0</v>
      </c>
    </row>
    <row r="2" spans="1:12" s="43" customFormat="1" ht="20.25" customHeight="1" x14ac:dyDescent="0.25">
      <c r="A2" s="42"/>
      <c r="B2" s="53" t="s">
        <v>66</v>
      </c>
      <c r="C2" s="53"/>
      <c r="D2" s="53"/>
      <c r="E2" s="53"/>
    </row>
    <row r="3" spans="1:12" s="43" customFormat="1" ht="21" customHeight="1" x14ac:dyDescent="0.25">
      <c r="A3" s="42"/>
      <c r="B3" s="53" t="s">
        <v>67</v>
      </c>
      <c r="C3" s="53"/>
      <c r="D3" s="53"/>
      <c r="E3" s="53"/>
    </row>
    <row r="4" spans="1:12" s="43" customFormat="1" ht="22.5" customHeight="1" x14ac:dyDescent="0.25">
      <c r="A4" s="42"/>
      <c r="B4" s="53" t="s">
        <v>68</v>
      </c>
      <c r="C4" s="53"/>
      <c r="D4" s="53"/>
      <c r="E4" s="53"/>
    </row>
    <row r="5" spans="1:12" s="43" customFormat="1" ht="20.25" customHeight="1" x14ac:dyDescent="0.25">
      <c r="A5" s="42"/>
      <c r="B5" s="53" t="s">
        <v>87</v>
      </c>
      <c r="C5" s="53"/>
      <c r="D5" s="53"/>
      <c r="E5" s="53"/>
    </row>
    <row r="6" spans="1:12" ht="12" customHeight="1" x14ac:dyDescent="0.25">
      <c r="E6" s="4">
        <f>D24+D49+D55+D59</f>
        <v>22970.3</v>
      </c>
      <c r="F6" t="s">
        <v>1</v>
      </c>
    </row>
    <row r="7" spans="1:12" ht="63" customHeight="1" x14ac:dyDescent="0.25">
      <c r="A7" s="49" t="s">
        <v>65</v>
      </c>
      <c r="B7" s="49"/>
      <c r="C7" s="49"/>
      <c r="D7" s="49"/>
      <c r="G7"/>
      <c r="J7"/>
      <c r="K7"/>
    </row>
    <row r="8" spans="1:12" ht="12.75" customHeight="1" x14ac:dyDescent="0.3">
      <c r="A8" s="50"/>
      <c r="B8" s="50"/>
      <c r="C8" s="50"/>
      <c r="D8" s="50"/>
      <c r="G8"/>
      <c r="J8"/>
      <c r="K8"/>
    </row>
    <row r="9" spans="1:12" ht="20.25" customHeight="1" x14ac:dyDescent="0.3">
      <c r="D9" s="46"/>
      <c r="G9" s="5" t="s">
        <v>2</v>
      </c>
      <c r="J9" s="5" t="s">
        <v>2</v>
      </c>
      <c r="K9" s="5" t="s">
        <v>2</v>
      </c>
    </row>
    <row r="10" spans="1:12" ht="51" customHeight="1" x14ac:dyDescent="0.25">
      <c r="A10" s="6" t="s">
        <v>3</v>
      </c>
      <c r="B10" s="6" t="s">
        <v>4</v>
      </c>
      <c r="C10" s="6" t="s">
        <v>5</v>
      </c>
      <c r="D10" s="7" t="s">
        <v>69</v>
      </c>
      <c r="G10" s="7" t="s">
        <v>6</v>
      </c>
      <c r="H10" s="7" t="s">
        <v>7</v>
      </c>
      <c r="I10" s="8" t="s">
        <v>5</v>
      </c>
      <c r="J10" s="8" t="s">
        <v>8</v>
      </c>
      <c r="K10" s="7" t="s">
        <v>9</v>
      </c>
    </row>
    <row r="11" spans="1:12" ht="55.5" customHeight="1" x14ac:dyDescent="0.25">
      <c r="A11" s="9">
        <v>1</v>
      </c>
      <c r="B11" s="10" t="s">
        <v>10</v>
      </c>
      <c r="C11" s="9" t="s">
        <v>11</v>
      </c>
      <c r="D11" s="19">
        <f>D12+D24+D28+D43+D49+D55+D59</f>
        <v>26891</v>
      </c>
      <c r="E11" s="12"/>
      <c r="G11" s="11">
        <v>25875</v>
      </c>
      <c r="H11" s="11" t="e">
        <f>H12+H24+H28+H43+H49+H55+H59</f>
        <v>#REF!</v>
      </c>
      <c r="I11" s="13" t="s">
        <v>11</v>
      </c>
      <c r="J11" s="11">
        <f>J12+J24+J28+J43+J49+J55+J59</f>
        <v>25455</v>
      </c>
      <c r="K11" s="11">
        <v>26663</v>
      </c>
    </row>
    <row r="12" spans="1:12" ht="24" customHeight="1" x14ac:dyDescent="0.25">
      <c r="A12" s="47" t="s">
        <v>73</v>
      </c>
      <c r="B12" s="14" t="s">
        <v>12</v>
      </c>
      <c r="C12" s="15" t="s">
        <v>11</v>
      </c>
      <c r="D12" s="19">
        <f>D14+D15+D17</f>
        <v>1955</v>
      </c>
      <c r="G12" s="11">
        <v>2002</v>
      </c>
      <c r="H12" s="11">
        <f>H14+H15+H17</f>
        <v>2002</v>
      </c>
      <c r="I12" s="13" t="s">
        <v>11</v>
      </c>
      <c r="J12" s="11">
        <f>J14+J15+J17</f>
        <v>1991</v>
      </c>
      <c r="K12" s="11">
        <v>1977</v>
      </c>
      <c r="L12" s="16"/>
    </row>
    <row r="13" spans="1:12" ht="18.75" x14ac:dyDescent="0.25">
      <c r="A13" s="51"/>
      <c r="B13" s="14" t="s">
        <v>72</v>
      </c>
      <c r="C13" s="17"/>
      <c r="D13" s="19"/>
      <c r="G13" s="11"/>
      <c r="H13" s="11"/>
      <c r="I13" s="18"/>
      <c r="J13" s="11"/>
      <c r="K13" s="11"/>
    </row>
    <row r="14" spans="1:12" ht="41.25" customHeight="1" x14ac:dyDescent="0.25">
      <c r="A14" s="51"/>
      <c r="B14" s="14" t="s">
        <v>14</v>
      </c>
      <c r="C14" s="15" t="s">
        <v>11</v>
      </c>
      <c r="D14" s="19">
        <v>1261</v>
      </c>
      <c r="G14" s="19">
        <v>1308</v>
      </c>
      <c r="H14" s="19">
        <v>1308</v>
      </c>
      <c r="I14" s="13" t="s">
        <v>11</v>
      </c>
      <c r="J14" s="19">
        <v>1299</v>
      </c>
      <c r="K14" s="19">
        <v>1278</v>
      </c>
    </row>
    <row r="15" spans="1:12" ht="18.75" hidden="1" x14ac:dyDescent="0.25">
      <c r="A15" s="51"/>
      <c r="B15" s="14" t="s">
        <v>15</v>
      </c>
      <c r="C15" s="15" t="s">
        <v>11</v>
      </c>
      <c r="D15" s="19">
        <f>292+D16</f>
        <v>299</v>
      </c>
      <c r="G15" s="19">
        <v>268</v>
      </c>
      <c r="H15" s="19">
        <f>265+H16</f>
        <v>272</v>
      </c>
      <c r="I15" s="13" t="s">
        <v>11</v>
      </c>
      <c r="J15" s="20">
        <f>259+7</f>
        <v>266</v>
      </c>
      <c r="K15" s="19">
        <v>279</v>
      </c>
    </row>
    <row r="16" spans="1:12" ht="18.75" hidden="1" x14ac:dyDescent="0.25">
      <c r="A16" s="21"/>
      <c r="B16" s="14" t="s">
        <v>16</v>
      </c>
      <c r="C16" s="17"/>
      <c r="D16" s="19">
        <v>7</v>
      </c>
      <c r="G16" s="19">
        <v>7</v>
      </c>
      <c r="H16" s="19">
        <v>7</v>
      </c>
      <c r="I16" s="18"/>
      <c r="J16" s="11">
        <v>7</v>
      </c>
      <c r="K16" s="19">
        <v>7</v>
      </c>
    </row>
    <row r="17" spans="1:16" ht="18.75" hidden="1" x14ac:dyDescent="0.25">
      <c r="A17" s="21">
        <v>2</v>
      </c>
      <c r="B17" s="14" t="s">
        <v>17</v>
      </c>
      <c r="C17" s="17"/>
      <c r="D17" s="22">
        <f>D19+D20+D21+D22+D23</f>
        <v>395</v>
      </c>
      <c r="E17" s="22"/>
      <c r="G17" s="19">
        <v>426</v>
      </c>
      <c r="H17" s="19">
        <f>H19+H20+H21+H22+H23</f>
        <v>422</v>
      </c>
      <c r="I17" s="18"/>
      <c r="J17" s="11">
        <f>J19+J20+J21+J22+J23</f>
        <v>426</v>
      </c>
      <c r="K17" s="19">
        <v>420</v>
      </c>
      <c r="L17" s="16">
        <f>D17+D24+D28+D43+D49+D55+D59</f>
        <v>25331</v>
      </c>
    </row>
    <row r="18" spans="1:16" ht="18.75" hidden="1" x14ac:dyDescent="0.25">
      <c r="A18" s="52"/>
      <c r="B18" s="14" t="s">
        <v>13</v>
      </c>
      <c r="C18" s="17"/>
      <c r="D18" s="22"/>
      <c r="G18" s="19"/>
      <c r="H18" s="19"/>
      <c r="I18" s="18"/>
      <c r="J18" s="11"/>
      <c r="K18" s="19"/>
    </row>
    <row r="19" spans="1:16" ht="37.5" hidden="1" x14ac:dyDescent="0.25">
      <c r="A19" s="52"/>
      <c r="B19" s="14" t="s">
        <v>18</v>
      </c>
      <c r="C19" s="17"/>
      <c r="D19" s="22">
        <v>18</v>
      </c>
      <c r="G19" s="19">
        <v>21</v>
      </c>
      <c r="H19" s="19">
        <f>21</f>
        <v>21</v>
      </c>
      <c r="I19" s="18"/>
      <c r="J19" s="20">
        <v>22</v>
      </c>
      <c r="K19" s="19">
        <v>20</v>
      </c>
    </row>
    <row r="20" spans="1:16" ht="18.75" hidden="1" x14ac:dyDescent="0.25">
      <c r="A20" s="52"/>
      <c r="B20" s="14" t="s">
        <v>19</v>
      </c>
      <c r="C20" s="17"/>
      <c r="D20" s="22">
        <v>175</v>
      </c>
      <c r="G20" s="19">
        <v>195</v>
      </c>
      <c r="H20" s="19">
        <v>192</v>
      </c>
      <c r="I20" s="18"/>
      <c r="J20" s="20">
        <v>194</v>
      </c>
      <c r="K20" s="19">
        <v>194</v>
      </c>
    </row>
    <row r="21" spans="1:16" ht="18.75" hidden="1" x14ac:dyDescent="0.25">
      <c r="A21" s="52"/>
      <c r="B21" s="14" t="s">
        <v>20</v>
      </c>
      <c r="C21" s="17"/>
      <c r="D21" s="22">
        <v>22</v>
      </c>
      <c r="G21" s="19">
        <v>25</v>
      </c>
      <c r="H21" s="19">
        <v>24</v>
      </c>
      <c r="I21" s="18"/>
      <c r="J21" s="20">
        <v>24</v>
      </c>
      <c r="K21" s="19">
        <v>23</v>
      </c>
    </row>
    <row r="22" spans="1:16" ht="37.5" hidden="1" x14ac:dyDescent="0.25">
      <c r="A22" s="52"/>
      <c r="B22" s="14" t="s">
        <v>21</v>
      </c>
      <c r="C22" s="17"/>
      <c r="D22" s="22">
        <v>172</v>
      </c>
      <c r="G22" s="19">
        <v>177</v>
      </c>
      <c r="H22" s="19">
        <v>177</v>
      </c>
      <c r="I22" s="18"/>
      <c r="J22" s="20">
        <v>177</v>
      </c>
      <c r="K22" s="19">
        <v>175</v>
      </c>
      <c r="P22" s="1"/>
    </row>
    <row r="23" spans="1:16" ht="33" hidden="1" customHeight="1" x14ac:dyDescent="0.25">
      <c r="A23" s="52"/>
      <c r="B23" s="14" t="s">
        <v>22</v>
      </c>
      <c r="C23" s="17"/>
      <c r="D23" s="22">
        <v>8</v>
      </c>
      <c r="G23" s="19">
        <v>8</v>
      </c>
      <c r="H23" s="19">
        <v>8</v>
      </c>
      <c r="I23" s="18"/>
      <c r="J23" s="20">
        <v>9</v>
      </c>
      <c r="K23" s="19">
        <v>8</v>
      </c>
    </row>
    <row r="24" spans="1:16" ht="75" x14ac:dyDescent="0.25">
      <c r="A24" s="47" t="s">
        <v>74</v>
      </c>
      <c r="B24" s="14" t="s">
        <v>23</v>
      </c>
      <c r="C24" s="15" t="s">
        <v>11</v>
      </c>
      <c r="D24" s="19">
        <f>D26+D27</f>
        <v>214</v>
      </c>
      <c r="E24" s="22"/>
      <c r="G24" s="19">
        <v>224</v>
      </c>
      <c r="H24" s="19">
        <f>H26+H27</f>
        <v>224</v>
      </c>
      <c r="I24" s="13" t="s">
        <v>11</v>
      </c>
      <c r="J24" s="11">
        <v>225</v>
      </c>
      <c r="K24" s="19">
        <v>220</v>
      </c>
    </row>
    <row r="25" spans="1:16" ht="18.75" hidden="1" customHeight="1" x14ac:dyDescent="0.25">
      <c r="A25" s="47"/>
      <c r="B25" s="14" t="s">
        <v>13</v>
      </c>
      <c r="C25" s="17"/>
      <c r="D25" s="22"/>
      <c r="G25" s="19"/>
      <c r="H25" s="19"/>
      <c r="I25" s="18"/>
      <c r="J25" s="11"/>
      <c r="K25" s="19"/>
    </row>
    <row r="26" spans="1:16" ht="43.5" hidden="1" customHeight="1" x14ac:dyDescent="0.25">
      <c r="A26" s="47"/>
      <c r="B26" s="14" t="s">
        <v>24</v>
      </c>
      <c r="C26" s="17"/>
      <c r="D26" s="22">
        <v>192</v>
      </c>
      <c r="G26" s="19">
        <v>201</v>
      </c>
      <c r="H26" s="19">
        <v>201</v>
      </c>
      <c r="I26" s="18"/>
      <c r="J26" s="20">
        <v>202</v>
      </c>
      <c r="K26" s="19">
        <v>197</v>
      </c>
    </row>
    <row r="27" spans="1:16" ht="18.75" hidden="1" customHeight="1" x14ac:dyDescent="0.25">
      <c r="A27" s="47"/>
      <c r="B27" s="14" t="s">
        <v>25</v>
      </c>
      <c r="C27" s="17"/>
      <c r="D27" s="22">
        <v>22</v>
      </c>
      <c r="G27" s="19">
        <v>23</v>
      </c>
      <c r="H27" s="19">
        <v>23</v>
      </c>
      <c r="I27" s="18"/>
      <c r="J27" s="20">
        <v>23</v>
      </c>
      <c r="K27" s="19">
        <v>23</v>
      </c>
    </row>
    <row r="28" spans="1:16" ht="20.25" customHeight="1" x14ac:dyDescent="0.25">
      <c r="A28" s="47" t="s">
        <v>75</v>
      </c>
      <c r="B28" s="14" t="s">
        <v>26</v>
      </c>
      <c r="C28" s="15" t="s">
        <v>11</v>
      </c>
      <c r="D28" s="19">
        <f>D31+D32+D33+D34+D35+D36+D37+D38+D39+D40+D41+D30+D42</f>
        <v>1688.2</v>
      </c>
      <c r="E28" s="22"/>
      <c r="G28" s="19">
        <v>1334</v>
      </c>
      <c r="H28" s="19">
        <f>H31+H32+H33+H34+H35+H36+H37+H38+H39+H40+H41</f>
        <v>1380</v>
      </c>
      <c r="I28" s="13" t="s">
        <v>11</v>
      </c>
      <c r="J28" s="11">
        <f>J31+J32+J33+J34+J35+J36+J37+J38+J39+J40+J41</f>
        <v>1158</v>
      </c>
      <c r="K28" s="19">
        <v>1577</v>
      </c>
      <c r="O28" s="1"/>
    </row>
    <row r="29" spans="1:16" ht="18.75" hidden="1" customHeight="1" x14ac:dyDescent="0.25">
      <c r="A29" s="47"/>
      <c r="B29" s="14" t="s">
        <v>13</v>
      </c>
      <c r="C29" s="17"/>
      <c r="D29" s="22"/>
      <c r="G29" s="19"/>
      <c r="H29" s="19"/>
      <c r="I29" s="18"/>
      <c r="J29" s="11"/>
      <c r="K29" s="19"/>
    </row>
    <row r="30" spans="1:16" ht="18.75" hidden="1" customHeight="1" x14ac:dyDescent="0.25">
      <c r="A30" s="47"/>
      <c r="B30" s="14" t="s">
        <v>27</v>
      </c>
      <c r="C30" s="17"/>
      <c r="D30" s="22">
        <v>104.7</v>
      </c>
      <c r="G30" s="19"/>
      <c r="H30" s="19"/>
      <c r="I30" s="18"/>
      <c r="J30" s="11"/>
      <c r="K30" s="19">
        <v>83</v>
      </c>
    </row>
    <row r="31" spans="1:16" ht="39" hidden="1" customHeight="1" x14ac:dyDescent="0.25">
      <c r="A31" s="47"/>
      <c r="B31" s="14" t="s">
        <v>28</v>
      </c>
      <c r="C31" s="17"/>
      <c r="D31" s="22">
        <v>53</v>
      </c>
      <c r="G31" s="19">
        <v>56</v>
      </c>
      <c r="H31" s="19">
        <v>76</v>
      </c>
      <c r="I31" s="18"/>
      <c r="J31" s="20">
        <f>57</f>
        <v>57</v>
      </c>
      <c r="K31" s="19">
        <v>57</v>
      </c>
    </row>
    <row r="32" spans="1:16" ht="18.75" hidden="1" customHeight="1" x14ac:dyDescent="0.25">
      <c r="A32" s="47"/>
      <c r="B32" s="14" t="s">
        <v>29</v>
      </c>
      <c r="C32" s="17"/>
      <c r="D32" s="22">
        <v>57</v>
      </c>
      <c r="G32" s="19">
        <v>76</v>
      </c>
      <c r="H32" s="19">
        <v>86</v>
      </c>
      <c r="I32" s="18"/>
      <c r="J32" s="20">
        <v>74</v>
      </c>
      <c r="K32" s="19">
        <v>79</v>
      </c>
    </row>
    <row r="33" spans="1:17" ht="18.75" hidden="1" customHeight="1" x14ac:dyDescent="0.25">
      <c r="A33" s="47"/>
      <c r="B33" s="14" t="s">
        <v>30</v>
      </c>
      <c r="C33" s="17"/>
      <c r="D33" s="22">
        <v>26</v>
      </c>
      <c r="G33" s="19">
        <v>22</v>
      </c>
      <c r="H33" s="19">
        <v>22</v>
      </c>
      <c r="I33" s="18"/>
      <c r="J33" s="20">
        <v>22</v>
      </c>
      <c r="K33" s="19">
        <v>27</v>
      </c>
    </row>
    <row r="34" spans="1:17" ht="37.5" hidden="1" customHeight="1" x14ac:dyDescent="0.25">
      <c r="A34" s="47"/>
      <c r="B34" s="14" t="s">
        <v>31</v>
      </c>
      <c r="C34" s="17"/>
      <c r="D34" s="22">
        <v>25.4</v>
      </c>
      <c r="G34" s="19">
        <v>26</v>
      </c>
      <c r="H34" s="19">
        <v>38</v>
      </c>
      <c r="I34" s="18"/>
      <c r="J34" s="20">
        <v>23</v>
      </c>
      <c r="K34" s="19">
        <v>27</v>
      </c>
    </row>
    <row r="35" spans="1:17" ht="37.5" hidden="1" customHeight="1" x14ac:dyDescent="0.25">
      <c r="A35" s="47"/>
      <c r="B35" s="14" t="s">
        <v>32</v>
      </c>
      <c r="C35" s="17"/>
      <c r="D35" s="22">
        <v>165</v>
      </c>
      <c r="G35" s="19">
        <v>153</v>
      </c>
      <c r="H35" s="19">
        <v>153</v>
      </c>
      <c r="I35" s="18"/>
      <c r="J35" s="20">
        <v>139</v>
      </c>
      <c r="K35" s="19">
        <v>148</v>
      </c>
    </row>
    <row r="36" spans="1:17" ht="37.5" hidden="1" customHeight="1" x14ac:dyDescent="0.25">
      <c r="A36" s="47"/>
      <c r="B36" s="10" t="s">
        <v>33</v>
      </c>
      <c r="C36" s="24"/>
      <c r="D36" s="22">
        <v>282.60000000000002</v>
      </c>
      <c r="G36" s="19">
        <v>223</v>
      </c>
      <c r="H36" s="19">
        <v>221</v>
      </c>
      <c r="I36" s="18"/>
      <c r="J36" s="20">
        <v>164</v>
      </c>
      <c r="K36" s="19">
        <v>257</v>
      </c>
    </row>
    <row r="37" spans="1:17" ht="37.5" hidden="1" customHeight="1" x14ac:dyDescent="0.25">
      <c r="A37" s="47"/>
      <c r="B37" s="10" t="s">
        <v>34</v>
      </c>
      <c r="C37" s="24"/>
      <c r="D37" s="22">
        <v>238.3</v>
      </c>
      <c r="G37" s="19">
        <v>166</v>
      </c>
      <c r="H37" s="19">
        <v>164</v>
      </c>
      <c r="I37" s="18"/>
      <c r="J37" s="20">
        <v>140</v>
      </c>
      <c r="K37" s="19">
        <v>214</v>
      </c>
    </row>
    <row r="38" spans="1:17" ht="37.5" hidden="1" customHeight="1" x14ac:dyDescent="0.25">
      <c r="A38" s="47"/>
      <c r="B38" s="10" t="s">
        <v>35</v>
      </c>
      <c r="C38" s="24"/>
      <c r="D38" s="22">
        <v>230</v>
      </c>
      <c r="G38" s="19">
        <v>185</v>
      </c>
      <c r="H38" s="19">
        <v>186</v>
      </c>
      <c r="I38" s="18"/>
      <c r="J38" s="20">
        <v>147</v>
      </c>
      <c r="K38" s="19">
        <v>226</v>
      </c>
    </row>
    <row r="39" spans="1:17" ht="37.5" hidden="1" customHeight="1" x14ac:dyDescent="0.25">
      <c r="A39" s="47"/>
      <c r="B39" s="10" t="s">
        <v>36</v>
      </c>
      <c r="C39" s="24"/>
      <c r="D39" s="22">
        <v>236.5</v>
      </c>
      <c r="G39" s="19">
        <v>221</v>
      </c>
      <c r="H39" s="19">
        <v>224</v>
      </c>
      <c r="I39" s="18"/>
      <c r="J39" s="20">
        <v>191</v>
      </c>
      <c r="K39" s="19">
        <v>224</v>
      </c>
    </row>
    <row r="40" spans="1:17" ht="37.5" hidden="1" customHeight="1" x14ac:dyDescent="0.25">
      <c r="A40" s="47"/>
      <c r="B40" s="10" t="s">
        <v>37</v>
      </c>
      <c r="C40" s="24"/>
      <c r="D40" s="22">
        <v>231</v>
      </c>
      <c r="G40" s="19">
        <v>199</v>
      </c>
      <c r="H40" s="19">
        <v>199</v>
      </c>
      <c r="I40" s="18"/>
      <c r="J40" s="20">
        <v>188</v>
      </c>
      <c r="K40" s="19">
        <v>220</v>
      </c>
    </row>
    <row r="41" spans="1:17" ht="37.5" hidden="1" customHeight="1" x14ac:dyDescent="0.25">
      <c r="A41" s="47"/>
      <c r="B41" s="10" t="s">
        <v>38</v>
      </c>
      <c r="C41" s="24"/>
      <c r="D41" s="22">
        <v>9.6999999999999993</v>
      </c>
      <c r="G41" s="19">
        <v>7</v>
      </c>
      <c r="H41" s="19">
        <v>11</v>
      </c>
      <c r="I41" s="18"/>
      <c r="J41" s="20">
        <v>13</v>
      </c>
      <c r="K41" s="19">
        <v>15</v>
      </c>
    </row>
    <row r="42" spans="1:17" ht="37.5" hidden="1" customHeight="1" x14ac:dyDescent="0.25">
      <c r="A42" s="47"/>
      <c r="B42" s="25" t="s">
        <v>39</v>
      </c>
      <c r="C42" s="24"/>
      <c r="D42" s="22">
        <v>29</v>
      </c>
      <c r="G42" s="19"/>
      <c r="H42" s="19"/>
      <c r="I42" s="18"/>
      <c r="J42" s="20"/>
      <c r="K42" s="19"/>
    </row>
    <row r="43" spans="1:17" ht="21.75" customHeight="1" x14ac:dyDescent="0.25">
      <c r="A43" s="47" t="s">
        <v>76</v>
      </c>
      <c r="B43" s="10" t="s">
        <v>40</v>
      </c>
      <c r="C43" s="9" t="s">
        <v>11</v>
      </c>
      <c r="D43" s="19">
        <f>D46+D47+D48+D45</f>
        <v>277.5</v>
      </c>
      <c r="E43" s="22"/>
      <c r="G43" s="19">
        <v>222</v>
      </c>
      <c r="H43" s="19">
        <f>H46+H47+H48</f>
        <v>222</v>
      </c>
      <c r="I43" s="13" t="s">
        <v>11</v>
      </c>
      <c r="J43" s="11">
        <f>J46+J47+J48</f>
        <v>224</v>
      </c>
      <c r="K43" s="19">
        <v>276</v>
      </c>
      <c r="O43" s="1"/>
    </row>
    <row r="44" spans="1:17" ht="18.75" hidden="1" customHeight="1" x14ac:dyDescent="0.25">
      <c r="A44" s="47"/>
      <c r="B44" s="10" t="s">
        <v>13</v>
      </c>
      <c r="C44" s="24"/>
      <c r="D44" s="22"/>
      <c r="G44" s="19"/>
      <c r="H44" s="19"/>
      <c r="I44" s="18"/>
      <c r="J44" s="11"/>
      <c r="K44" s="19"/>
    </row>
    <row r="45" spans="1:17" ht="18.75" hidden="1" customHeight="1" x14ac:dyDescent="0.25">
      <c r="A45" s="47"/>
      <c r="B45" s="10" t="s">
        <v>41</v>
      </c>
      <c r="C45" s="9"/>
      <c r="D45" s="22">
        <v>59.5</v>
      </c>
      <c r="G45" s="19"/>
      <c r="H45" s="19"/>
      <c r="I45" s="18"/>
      <c r="J45" s="11"/>
      <c r="K45" s="19">
        <v>56</v>
      </c>
    </row>
    <row r="46" spans="1:17" ht="18.75" hidden="1" customHeight="1" x14ac:dyDescent="0.25">
      <c r="A46" s="47"/>
      <c r="B46" s="10" t="s">
        <v>42</v>
      </c>
      <c r="C46" s="9"/>
      <c r="D46" s="22">
        <v>58</v>
      </c>
      <c r="G46" s="19">
        <v>64</v>
      </c>
      <c r="H46" s="19">
        <v>63</v>
      </c>
      <c r="I46" s="18"/>
      <c r="J46" s="20">
        <v>64</v>
      </c>
      <c r="K46" s="19">
        <v>61</v>
      </c>
    </row>
    <row r="47" spans="1:17" ht="18.75" hidden="1" customHeight="1" x14ac:dyDescent="0.25">
      <c r="A47" s="47"/>
      <c r="B47" s="10" t="s">
        <v>43</v>
      </c>
      <c r="C47" s="9"/>
      <c r="D47" s="22">
        <v>130</v>
      </c>
      <c r="G47" s="19">
        <v>135</v>
      </c>
      <c r="H47" s="19">
        <v>136</v>
      </c>
      <c r="I47" s="18"/>
      <c r="J47" s="20">
        <v>137</v>
      </c>
      <c r="K47" s="19">
        <v>136</v>
      </c>
    </row>
    <row r="48" spans="1:17" ht="37.5" hidden="1" customHeight="1" x14ac:dyDescent="0.25">
      <c r="A48" s="47"/>
      <c r="B48" s="10" t="s">
        <v>44</v>
      </c>
      <c r="C48" s="9"/>
      <c r="D48" s="22">
        <v>30</v>
      </c>
      <c r="G48" s="19">
        <v>23</v>
      </c>
      <c r="H48" s="19">
        <v>23</v>
      </c>
      <c r="I48" s="18"/>
      <c r="J48" s="20">
        <v>23</v>
      </c>
      <c r="K48" s="19">
        <v>23</v>
      </c>
      <c r="P48" s="41"/>
      <c r="Q48" s="41"/>
    </row>
    <row r="49" spans="1:16" ht="18.75" customHeight="1" x14ac:dyDescent="0.25">
      <c r="A49" s="47" t="s">
        <v>77</v>
      </c>
      <c r="B49" s="10" t="s">
        <v>45</v>
      </c>
      <c r="C49" s="9" t="s">
        <v>11</v>
      </c>
      <c r="D49" s="19">
        <f>D51+D52+D53+D54</f>
        <v>20971.400000000001</v>
      </c>
      <c r="E49" s="22"/>
      <c r="G49" s="19">
        <v>21349</v>
      </c>
      <c r="H49" s="19" t="e">
        <f>H51+#REF!+H52+H53+#REF!+#REF!+H54</f>
        <v>#REF!</v>
      </c>
      <c r="I49" s="13" t="s">
        <v>11</v>
      </c>
      <c r="J49" s="19">
        <v>21135</v>
      </c>
      <c r="K49" s="19">
        <v>20775</v>
      </c>
    </row>
    <row r="50" spans="1:16" ht="18.75" hidden="1" customHeight="1" x14ac:dyDescent="0.25">
      <c r="A50" s="47"/>
      <c r="B50" s="10" t="s">
        <v>13</v>
      </c>
      <c r="C50" s="9"/>
      <c r="D50" s="22"/>
      <c r="G50" s="19"/>
      <c r="H50" s="19"/>
      <c r="I50" s="13"/>
      <c r="J50" s="19"/>
      <c r="K50" s="19"/>
    </row>
    <row r="51" spans="1:16" ht="18.75" hidden="1" customHeight="1" x14ac:dyDescent="0.25">
      <c r="A51" s="47"/>
      <c r="B51" s="10" t="s">
        <v>46</v>
      </c>
      <c r="C51" s="9"/>
      <c r="D51" s="22">
        <f>19646-54</f>
        <v>19592</v>
      </c>
      <c r="G51" s="19">
        <v>18825</v>
      </c>
      <c r="H51" s="19">
        <f>8673+8271+1463+373</f>
        <v>18780</v>
      </c>
      <c r="I51" s="13" t="s">
        <v>11</v>
      </c>
      <c r="J51" s="19">
        <f>18628-51</f>
        <v>18577</v>
      </c>
      <c r="K51" s="19">
        <v>19358</v>
      </c>
    </row>
    <row r="52" spans="1:16" s="3" customFormat="1" ht="37.5" hidden="1" customHeight="1" x14ac:dyDescent="0.25">
      <c r="A52" s="47"/>
      <c r="B52" s="10" t="s">
        <v>47</v>
      </c>
      <c r="C52" s="9"/>
      <c r="D52" s="22">
        <v>54</v>
      </c>
      <c r="E52"/>
      <c r="F52"/>
      <c r="G52" s="19">
        <v>98</v>
      </c>
      <c r="H52" s="19">
        <v>51</v>
      </c>
      <c r="I52" s="13" t="s">
        <v>11</v>
      </c>
      <c r="J52" s="19">
        <v>51</v>
      </c>
      <c r="K52" s="19">
        <v>49</v>
      </c>
      <c r="M52"/>
    </row>
    <row r="53" spans="1:16" ht="18.75" hidden="1" customHeight="1" x14ac:dyDescent="0.25">
      <c r="A53" s="47"/>
      <c r="B53" s="10"/>
      <c r="C53" s="9"/>
      <c r="D53" s="22"/>
      <c r="G53" s="19"/>
      <c r="H53" s="19"/>
      <c r="I53" s="13" t="s">
        <v>11</v>
      </c>
      <c r="J53" s="19"/>
      <c r="K53" s="19"/>
    </row>
    <row r="54" spans="1:16" ht="37.5" hidden="1" customHeight="1" x14ac:dyDescent="0.25">
      <c r="A54" s="47"/>
      <c r="B54" s="10" t="s">
        <v>48</v>
      </c>
      <c r="C54" s="9"/>
      <c r="D54" s="22">
        <v>1325.4</v>
      </c>
      <c r="G54" s="19">
        <v>1342</v>
      </c>
      <c r="H54" s="19">
        <v>1316</v>
      </c>
      <c r="I54" s="13" t="s">
        <v>11</v>
      </c>
      <c r="J54" s="19">
        <f>1389</f>
        <v>1389</v>
      </c>
      <c r="K54" s="19">
        <v>1368</v>
      </c>
      <c r="P54" s="1"/>
    </row>
    <row r="55" spans="1:16" ht="19.5" customHeight="1" x14ac:dyDescent="0.25">
      <c r="A55" s="47" t="s">
        <v>78</v>
      </c>
      <c r="B55" s="10" t="s">
        <v>49</v>
      </c>
      <c r="C55" s="9" t="s">
        <v>11</v>
      </c>
      <c r="D55" s="19">
        <f>D57+D58</f>
        <v>688.09999999999991</v>
      </c>
      <c r="E55" s="22"/>
      <c r="G55" s="19">
        <v>692</v>
      </c>
      <c r="H55" s="19">
        <f>H57+H58</f>
        <v>692</v>
      </c>
      <c r="I55" s="13" t="s">
        <v>11</v>
      </c>
      <c r="J55" s="19">
        <v>677</v>
      </c>
      <c r="K55" s="19">
        <v>712</v>
      </c>
    </row>
    <row r="56" spans="1:16" ht="18.75" hidden="1" customHeight="1" x14ac:dyDescent="0.25">
      <c r="A56" s="47"/>
      <c r="B56" s="10" t="s">
        <v>13</v>
      </c>
      <c r="C56" s="24"/>
      <c r="D56" s="22"/>
      <c r="G56" s="19"/>
      <c r="H56" s="19"/>
      <c r="I56" s="18"/>
      <c r="J56" s="19"/>
      <c r="K56" s="19"/>
    </row>
    <row r="57" spans="1:16" ht="18.75" hidden="1" customHeight="1" x14ac:dyDescent="0.25">
      <c r="A57" s="47"/>
      <c r="B57" s="10" t="s">
        <v>50</v>
      </c>
      <c r="C57" s="9"/>
      <c r="D57" s="22">
        <v>480.4</v>
      </c>
      <c r="G57" s="19">
        <v>483</v>
      </c>
      <c r="H57" s="19">
        <v>480</v>
      </c>
      <c r="I57" s="18"/>
      <c r="J57" s="19"/>
      <c r="K57" s="19">
        <v>497</v>
      </c>
      <c r="L57" s="3">
        <v>478.5</v>
      </c>
    </row>
    <row r="58" spans="1:16" ht="75" hidden="1" customHeight="1" x14ac:dyDescent="0.25">
      <c r="A58" s="47"/>
      <c r="B58" s="10" t="s">
        <v>63</v>
      </c>
      <c r="C58" s="9"/>
      <c r="D58" s="22">
        <v>207.7</v>
      </c>
      <c r="G58" s="19">
        <v>209</v>
      </c>
      <c r="H58" s="19">
        <v>212</v>
      </c>
      <c r="I58" s="18"/>
      <c r="J58" s="19"/>
      <c r="K58" s="19">
        <v>215</v>
      </c>
    </row>
    <row r="59" spans="1:16" ht="19.5" customHeight="1" x14ac:dyDescent="0.25">
      <c r="A59" s="47" t="s">
        <v>79</v>
      </c>
      <c r="B59" s="10" t="s">
        <v>51</v>
      </c>
      <c r="C59" s="9" t="s">
        <v>11</v>
      </c>
      <c r="D59" s="19">
        <f>D61+D62</f>
        <v>1096.8</v>
      </c>
      <c r="E59" s="22"/>
      <c r="G59" s="19">
        <v>52</v>
      </c>
      <c r="H59" s="19">
        <f>H61</f>
        <v>56</v>
      </c>
      <c r="I59" s="13" t="s">
        <v>11</v>
      </c>
      <c r="J59" s="19">
        <v>45</v>
      </c>
      <c r="K59" s="19">
        <v>1126</v>
      </c>
    </row>
    <row r="60" spans="1:16" ht="19.5" hidden="1" customHeight="1" x14ac:dyDescent="0.25">
      <c r="A60" s="24"/>
      <c r="B60" s="10" t="s">
        <v>13</v>
      </c>
      <c r="C60" s="24"/>
      <c r="D60" s="22"/>
      <c r="E60" s="26"/>
      <c r="G60" s="11"/>
      <c r="H60" s="11"/>
      <c r="I60" s="18"/>
      <c r="J60" s="11"/>
      <c r="K60" s="11"/>
    </row>
    <row r="61" spans="1:16" ht="19.5" hidden="1" customHeight="1" x14ac:dyDescent="0.25">
      <c r="A61" s="24"/>
      <c r="B61" s="10" t="s">
        <v>52</v>
      </c>
      <c r="C61" s="24"/>
      <c r="D61" s="22">
        <v>73.8</v>
      </c>
      <c r="E61" s="26"/>
      <c r="G61" s="11">
        <v>52</v>
      </c>
      <c r="H61" s="11">
        <v>56</v>
      </c>
      <c r="I61" s="18"/>
      <c r="J61" s="11">
        <v>48</v>
      </c>
      <c r="K61" s="19">
        <v>64</v>
      </c>
    </row>
    <row r="62" spans="1:16" ht="19.5" hidden="1" customHeight="1" x14ac:dyDescent="0.25">
      <c r="A62" s="24"/>
      <c r="B62" s="10" t="s">
        <v>53</v>
      </c>
      <c r="C62" s="24"/>
      <c r="D62" s="22">
        <f>1096.8-73.8</f>
        <v>1023</v>
      </c>
      <c r="E62" s="26"/>
      <c r="G62" s="11"/>
      <c r="H62" s="11"/>
      <c r="I62" s="18"/>
      <c r="J62" s="11"/>
      <c r="K62" s="19">
        <v>1062</v>
      </c>
    </row>
    <row r="63" spans="1:16" s="32" customFormat="1" ht="74.25" customHeight="1" x14ac:dyDescent="0.25">
      <c r="A63" s="27" t="s">
        <v>54</v>
      </c>
      <c r="B63" s="28" t="s">
        <v>55</v>
      </c>
      <c r="C63" s="27" t="s">
        <v>2</v>
      </c>
      <c r="D63" s="19">
        <f>D64+D76+D80+D95+D101+D107+D111</f>
        <v>13512175</v>
      </c>
      <c r="E63" s="29">
        <v>12310399</v>
      </c>
      <c r="F63" s="11"/>
      <c r="G63" s="11"/>
      <c r="H63" s="11"/>
      <c r="I63" s="13"/>
      <c r="J63" s="11"/>
      <c r="K63" s="11">
        <v>11236707</v>
      </c>
      <c r="L63" s="30"/>
      <c r="M63" s="31"/>
    </row>
    <row r="64" spans="1:16" s="32" customFormat="1" ht="21.75" customHeight="1" x14ac:dyDescent="0.25">
      <c r="A64" s="47" t="s">
        <v>80</v>
      </c>
      <c r="B64" s="28" t="s">
        <v>12</v>
      </c>
      <c r="C64" s="27" t="s">
        <v>2</v>
      </c>
      <c r="D64" s="19">
        <f>D66+D67+D69</f>
        <v>1549527</v>
      </c>
      <c r="E64" s="33"/>
      <c r="F64"/>
      <c r="G64" s="11"/>
      <c r="H64" s="11"/>
      <c r="I64" s="13"/>
      <c r="J64" s="11"/>
      <c r="K64" s="11">
        <v>1398288</v>
      </c>
      <c r="L64" s="30"/>
    </row>
    <row r="65" spans="1:13" ht="18.75" x14ac:dyDescent="0.3">
      <c r="A65" s="51"/>
      <c r="B65" s="10" t="s">
        <v>72</v>
      </c>
      <c r="C65" s="9"/>
      <c r="D65" s="34"/>
      <c r="E65" s="33"/>
      <c r="G65" s="35"/>
      <c r="H65" s="35"/>
      <c r="I65" s="13"/>
      <c r="J65" s="35"/>
      <c r="K65" s="35"/>
    </row>
    <row r="66" spans="1:13" ht="36.75" customHeight="1" x14ac:dyDescent="0.25">
      <c r="A66" s="51"/>
      <c r="B66" s="10" t="s">
        <v>14</v>
      </c>
      <c r="C66" s="9" t="s">
        <v>2</v>
      </c>
      <c r="D66" s="19">
        <v>1206588</v>
      </c>
      <c r="E66" s="29"/>
      <c r="G66" s="19"/>
      <c r="H66" s="19"/>
      <c r="I66" s="13"/>
      <c r="J66" s="19"/>
      <c r="K66" s="19">
        <v>1102073</v>
      </c>
      <c r="L66" s="3">
        <f>264101+29967</f>
        <v>294068</v>
      </c>
    </row>
    <row r="67" spans="1:13" ht="24" hidden="1" customHeight="1" x14ac:dyDescent="0.25">
      <c r="A67" s="51"/>
      <c r="B67" s="10" t="s">
        <v>15</v>
      </c>
      <c r="C67" s="9" t="s">
        <v>2</v>
      </c>
      <c r="D67" s="19">
        <f>153147+D68</f>
        <v>162325</v>
      </c>
      <c r="E67" s="33"/>
      <c r="G67" s="11"/>
      <c r="H67" s="11"/>
      <c r="I67" s="13"/>
      <c r="J67" s="11"/>
      <c r="K67" s="11">
        <v>136201</v>
      </c>
    </row>
    <row r="68" spans="1:13" ht="24" hidden="1" customHeight="1" x14ac:dyDescent="0.25">
      <c r="A68" s="21"/>
      <c r="B68" s="14" t="s">
        <v>56</v>
      </c>
      <c r="C68" s="15" t="s">
        <v>2</v>
      </c>
      <c r="D68" s="40">
        <v>9178</v>
      </c>
      <c r="E68" s="33"/>
      <c r="G68" s="36"/>
      <c r="H68" s="36"/>
      <c r="I68" s="13"/>
      <c r="J68" s="36"/>
      <c r="K68" s="36">
        <v>8634</v>
      </c>
      <c r="L68" s="3">
        <v>8</v>
      </c>
    </row>
    <row r="69" spans="1:13" ht="37.5" hidden="1" x14ac:dyDescent="0.25">
      <c r="A69" s="21">
        <v>2</v>
      </c>
      <c r="B69" s="14" t="s">
        <v>17</v>
      </c>
      <c r="C69" s="15" t="s">
        <v>2</v>
      </c>
      <c r="D69" s="19">
        <f>D71+D72+D73+D74+D75</f>
        <v>180614</v>
      </c>
      <c r="E69" s="37">
        <v>171169</v>
      </c>
      <c r="G69" s="11"/>
      <c r="H69" s="11"/>
      <c r="I69" s="13"/>
      <c r="J69" s="11"/>
      <c r="K69" s="11">
        <v>160014</v>
      </c>
    </row>
    <row r="70" spans="1:13" s="32" customFormat="1" ht="23.25" hidden="1" customHeight="1" x14ac:dyDescent="0.25">
      <c r="A70" s="52"/>
      <c r="B70" s="14" t="s">
        <v>13</v>
      </c>
      <c r="C70" s="15" t="s">
        <v>2</v>
      </c>
      <c r="D70" s="19"/>
      <c r="E70" s="37"/>
      <c r="F70"/>
      <c r="G70" s="11"/>
      <c r="H70" s="11"/>
      <c r="I70" s="13"/>
      <c r="J70" s="11"/>
      <c r="K70" s="11"/>
      <c r="L70" s="30"/>
    </row>
    <row r="71" spans="1:13" ht="37.5" hidden="1" x14ac:dyDescent="0.25">
      <c r="A71" s="52"/>
      <c r="B71" s="14" t="s">
        <v>18</v>
      </c>
      <c r="C71" s="15" t="s">
        <v>2</v>
      </c>
      <c r="D71" s="19">
        <v>9431</v>
      </c>
      <c r="E71" s="37"/>
      <c r="G71" s="11"/>
      <c r="H71" s="11"/>
      <c r="I71" s="13"/>
      <c r="J71" s="11"/>
      <c r="K71" s="19">
        <v>8873</v>
      </c>
      <c r="M71" s="12"/>
    </row>
    <row r="72" spans="1:13" ht="37.5" hidden="1" x14ac:dyDescent="0.25">
      <c r="A72" s="52"/>
      <c r="B72" s="14" t="s">
        <v>19</v>
      </c>
      <c r="C72" s="15" t="s">
        <v>2</v>
      </c>
      <c r="D72" s="19">
        <v>56656</v>
      </c>
      <c r="E72" s="37"/>
      <c r="G72" s="11"/>
      <c r="H72" s="11"/>
      <c r="I72" s="13"/>
      <c r="J72" s="11"/>
      <c r="K72" s="19">
        <v>52276</v>
      </c>
    </row>
    <row r="73" spans="1:13" ht="37.5" hidden="1" x14ac:dyDescent="0.25">
      <c r="A73" s="52"/>
      <c r="B73" s="14" t="s">
        <v>20</v>
      </c>
      <c r="C73" s="15" t="s">
        <v>2</v>
      </c>
      <c r="D73" s="19">
        <v>13439</v>
      </c>
      <c r="E73" s="37"/>
      <c r="G73" s="11"/>
      <c r="H73" s="11"/>
      <c r="I73" s="13"/>
      <c r="J73" s="11"/>
      <c r="K73" s="19">
        <v>12849</v>
      </c>
      <c r="L73" s="39">
        <v>7</v>
      </c>
    </row>
    <row r="74" spans="1:13" ht="37.5" hidden="1" x14ac:dyDescent="0.25">
      <c r="A74" s="52"/>
      <c r="B74" s="14" t="s">
        <v>21</v>
      </c>
      <c r="C74" s="15" t="s">
        <v>2</v>
      </c>
      <c r="D74" s="19">
        <v>95335</v>
      </c>
      <c r="E74" s="37"/>
      <c r="G74" s="11"/>
      <c r="H74" s="11"/>
      <c r="I74" s="13"/>
      <c r="J74" s="11"/>
      <c r="K74" s="19">
        <v>80186</v>
      </c>
    </row>
    <row r="75" spans="1:13" ht="29.25" hidden="1" customHeight="1" x14ac:dyDescent="0.25">
      <c r="A75" s="52"/>
      <c r="B75" s="14" t="s">
        <v>22</v>
      </c>
      <c r="C75" s="15" t="s">
        <v>2</v>
      </c>
      <c r="D75" s="19">
        <v>5753</v>
      </c>
      <c r="E75" s="37"/>
      <c r="G75" s="11"/>
      <c r="H75" s="11"/>
      <c r="I75" s="13"/>
      <c r="J75" s="11"/>
      <c r="K75" s="19">
        <v>5830</v>
      </c>
    </row>
    <row r="76" spans="1:13" ht="73.5" customHeight="1" x14ac:dyDescent="0.25">
      <c r="A76" s="47" t="s">
        <v>81</v>
      </c>
      <c r="B76" s="14" t="s">
        <v>23</v>
      </c>
      <c r="C76" s="15" t="s">
        <v>2</v>
      </c>
      <c r="D76" s="19">
        <f>D78+D79</f>
        <v>119806</v>
      </c>
      <c r="E76" s="37">
        <v>117077</v>
      </c>
      <c r="G76" s="11"/>
      <c r="H76" s="11"/>
      <c r="I76" s="13"/>
      <c r="J76" s="11"/>
      <c r="K76" s="19">
        <v>112928</v>
      </c>
    </row>
    <row r="77" spans="1:13" ht="23.25" hidden="1" customHeight="1" x14ac:dyDescent="0.25">
      <c r="A77" s="51"/>
      <c r="B77" s="14" t="s">
        <v>13</v>
      </c>
      <c r="C77" s="15" t="s">
        <v>2</v>
      </c>
      <c r="D77" s="19"/>
      <c r="E77" s="37"/>
      <c r="G77" s="11"/>
      <c r="H77" s="11"/>
      <c r="I77" s="13"/>
      <c r="J77" s="11"/>
      <c r="K77" s="19"/>
    </row>
    <row r="78" spans="1:13" ht="45.75" hidden="1" customHeight="1" x14ac:dyDescent="0.25">
      <c r="A78" s="51"/>
      <c r="B78" s="14" t="s">
        <v>24</v>
      </c>
      <c r="C78" s="15" t="s">
        <v>2</v>
      </c>
      <c r="D78" s="19">
        <v>106960</v>
      </c>
      <c r="E78" s="37"/>
      <c r="G78" s="11"/>
      <c r="H78" s="11"/>
      <c r="I78" s="13"/>
      <c r="J78" s="11"/>
      <c r="K78" s="19">
        <v>100822</v>
      </c>
    </row>
    <row r="79" spans="1:13" ht="28.5" hidden="1" customHeight="1" x14ac:dyDescent="0.25">
      <c r="A79" s="51"/>
      <c r="B79" s="14" t="s">
        <v>25</v>
      </c>
      <c r="C79" s="15" t="s">
        <v>2</v>
      </c>
      <c r="D79" s="19">
        <v>12846</v>
      </c>
      <c r="E79" s="37"/>
      <c r="G79" s="11"/>
      <c r="H79" s="11"/>
      <c r="I79" s="13"/>
      <c r="J79" s="11"/>
      <c r="K79" s="19">
        <v>12106</v>
      </c>
    </row>
    <row r="80" spans="1:13" ht="21.75" customHeight="1" x14ac:dyDescent="0.25">
      <c r="A80" s="47" t="s">
        <v>82</v>
      </c>
      <c r="B80" s="14" t="s">
        <v>26</v>
      </c>
      <c r="C80" s="15" t="s">
        <v>2</v>
      </c>
      <c r="D80" s="19">
        <f>D83+D84+D85+D86+D87+D88+D89+D90+D91+D92+D93+D82+D94</f>
        <v>855655</v>
      </c>
      <c r="E80" s="37">
        <v>875299</v>
      </c>
      <c r="G80" s="11"/>
      <c r="H80" s="11"/>
      <c r="I80" s="13"/>
      <c r="J80" s="11"/>
      <c r="K80" s="19">
        <v>734660</v>
      </c>
    </row>
    <row r="81" spans="1:13" ht="18.75" hidden="1" customHeight="1" x14ac:dyDescent="0.25">
      <c r="A81" s="47"/>
      <c r="B81" s="14" t="s">
        <v>13</v>
      </c>
      <c r="C81" s="15"/>
      <c r="D81" s="19"/>
      <c r="E81" s="37"/>
      <c r="G81" s="11"/>
      <c r="H81" s="11"/>
      <c r="I81" s="13"/>
      <c r="J81" s="11"/>
      <c r="K81" s="19"/>
    </row>
    <row r="82" spans="1:13" ht="29.25" hidden="1" customHeight="1" x14ac:dyDescent="0.25">
      <c r="A82" s="47"/>
      <c r="B82" s="14" t="s">
        <v>27</v>
      </c>
      <c r="C82" s="15" t="s">
        <v>2</v>
      </c>
      <c r="D82" s="19">
        <v>60592</v>
      </c>
      <c r="E82" s="37"/>
      <c r="G82" s="11"/>
      <c r="H82" s="11"/>
      <c r="I82" s="13"/>
      <c r="J82" s="11"/>
      <c r="K82" s="19">
        <v>45246</v>
      </c>
    </row>
    <row r="83" spans="1:13" s="3" customFormat="1" ht="48" hidden="1" customHeight="1" x14ac:dyDescent="0.25">
      <c r="A83" s="47"/>
      <c r="B83" s="14" t="s">
        <v>28</v>
      </c>
      <c r="C83" s="15" t="s">
        <v>2</v>
      </c>
      <c r="D83" s="19">
        <v>35707</v>
      </c>
      <c r="E83" s="37">
        <v>34951</v>
      </c>
      <c r="F83"/>
      <c r="G83" s="11"/>
      <c r="H83" s="11"/>
      <c r="I83" s="13"/>
      <c r="J83" s="11"/>
      <c r="K83" s="19">
        <v>33560</v>
      </c>
      <c r="M83"/>
    </row>
    <row r="84" spans="1:13" s="3" customFormat="1" ht="37.5" hidden="1" customHeight="1" x14ac:dyDescent="0.25">
      <c r="A84" s="47"/>
      <c r="B84" s="14" t="s">
        <v>31</v>
      </c>
      <c r="C84" s="15" t="s">
        <v>2</v>
      </c>
      <c r="D84" s="19">
        <v>17380</v>
      </c>
      <c r="E84" s="37"/>
      <c r="F84"/>
      <c r="G84" s="11"/>
      <c r="H84" s="11"/>
      <c r="I84" s="13"/>
      <c r="J84" s="11"/>
      <c r="K84" s="19">
        <v>14241</v>
      </c>
      <c r="L84" s="3">
        <v>9</v>
      </c>
      <c r="M84"/>
    </row>
    <row r="85" spans="1:13" s="3" customFormat="1" ht="28.5" hidden="1" customHeight="1" x14ac:dyDescent="0.25">
      <c r="A85" s="47"/>
      <c r="B85" s="14" t="s">
        <v>29</v>
      </c>
      <c r="C85" s="15" t="s">
        <v>2</v>
      </c>
      <c r="D85" s="19">
        <v>37361</v>
      </c>
      <c r="E85" s="37"/>
      <c r="F85"/>
      <c r="G85" s="11"/>
      <c r="H85" s="11"/>
      <c r="I85" s="13"/>
      <c r="J85" s="11"/>
      <c r="K85" s="19">
        <v>23483</v>
      </c>
      <c r="M85"/>
    </row>
    <row r="86" spans="1:13" s="3" customFormat="1" ht="27" hidden="1" customHeight="1" x14ac:dyDescent="0.25">
      <c r="A86" s="47"/>
      <c r="B86" s="14" t="s">
        <v>30</v>
      </c>
      <c r="C86" s="15" t="s">
        <v>2</v>
      </c>
      <c r="D86" s="19">
        <v>18236</v>
      </c>
      <c r="E86" s="37"/>
      <c r="F86"/>
      <c r="G86" s="11"/>
      <c r="H86" s="11"/>
      <c r="I86" s="13"/>
      <c r="J86" s="11"/>
      <c r="K86" s="19">
        <v>16539</v>
      </c>
      <c r="M86"/>
    </row>
    <row r="87" spans="1:13" s="3" customFormat="1" ht="37.5" hidden="1" customHeight="1" x14ac:dyDescent="0.25">
      <c r="A87" s="47"/>
      <c r="B87" s="14" t="s">
        <v>32</v>
      </c>
      <c r="C87" s="15" t="s">
        <v>2</v>
      </c>
      <c r="D87" s="19">
        <v>77516</v>
      </c>
      <c r="E87" s="37"/>
      <c r="F87"/>
      <c r="G87" s="11"/>
      <c r="H87" s="11"/>
      <c r="I87" s="13"/>
      <c r="J87" s="11"/>
      <c r="K87" s="19">
        <v>65257</v>
      </c>
      <c r="M87"/>
    </row>
    <row r="88" spans="1:13" s="3" customFormat="1" ht="37.5" hidden="1" customHeight="1" x14ac:dyDescent="0.25">
      <c r="A88" s="47"/>
      <c r="B88" s="14" t="s">
        <v>33</v>
      </c>
      <c r="C88" s="15" t="s">
        <v>2</v>
      </c>
      <c r="D88" s="19">
        <v>127890</v>
      </c>
      <c r="E88" s="37"/>
      <c r="F88"/>
      <c r="G88" s="11"/>
      <c r="H88" s="11"/>
      <c r="I88" s="13"/>
      <c r="J88" s="11"/>
      <c r="K88" s="19">
        <v>120782</v>
      </c>
      <c r="M88"/>
    </row>
    <row r="89" spans="1:13" s="3" customFormat="1" ht="37.5" hidden="1" customHeight="1" x14ac:dyDescent="0.25">
      <c r="A89" s="47"/>
      <c r="B89" s="14" t="s">
        <v>34</v>
      </c>
      <c r="C89" s="15" t="s">
        <v>2</v>
      </c>
      <c r="D89" s="19">
        <v>122893</v>
      </c>
      <c r="E89" s="37"/>
      <c r="F89"/>
      <c r="G89" s="11"/>
      <c r="H89" s="11"/>
      <c r="I89" s="13"/>
      <c r="J89" s="11"/>
      <c r="K89" s="19">
        <v>96297</v>
      </c>
      <c r="M89"/>
    </row>
    <row r="90" spans="1:13" s="3" customFormat="1" ht="37.5" hidden="1" customHeight="1" x14ac:dyDescent="0.25">
      <c r="A90" s="47"/>
      <c r="B90" s="14" t="s">
        <v>35</v>
      </c>
      <c r="C90" s="15" t="s">
        <v>2</v>
      </c>
      <c r="D90" s="19">
        <v>106394</v>
      </c>
      <c r="E90" s="37"/>
      <c r="F90"/>
      <c r="G90" s="11"/>
      <c r="H90" s="11"/>
      <c r="I90" s="13"/>
      <c r="J90" s="11"/>
      <c r="K90" s="19">
        <v>106127</v>
      </c>
      <c r="M90"/>
    </row>
    <row r="91" spans="1:13" s="3" customFormat="1" ht="37.5" hidden="1" customHeight="1" x14ac:dyDescent="0.25">
      <c r="A91" s="47"/>
      <c r="B91" s="14" t="s">
        <v>36</v>
      </c>
      <c r="C91" s="15" t="s">
        <v>2</v>
      </c>
      <c r="D91" s="19">
        <v>116485</v>
      </c>
      <c r="E91" s="37"/>
      <c r="F91"/>
      <c r="G91" s="11"/>
      <c r="H91" s="11"/>
      <c r="I91" s="13"/>
      <c r="J91" s="11"/>
      <c r="K91" s="19">
        <v>99583</v>
      </c>
      <c r="M91"/>
    </row>
    <row r="92" spans="1:13" s="3" customFormat="1" ht="37.5" hidden="1" customHeight="1" x14ac:dyDescent="0.25">
      <c r="A92" s="47"/>
      <c r="B92" s="14" t="s">
        <v>37</v>
      </c>
      <c r="C92" s="15" t="s">
        <v>2</v>
      </c>
      <c r="D92" s="19">
        <v>120425</v>
      </c>
      <c r="E92" s="37"/>
      <c r="F92"/>
      <c r="G92" s="11"/>
      <c r="H92" s="11"/>
      <c r="I92" s="13"/>
      <c r="J92" s="11"/>
      <c r="K92" s="19">
        <v>108270</v>
      </c>
      <c r="M92"/>
    </row>
    <row r="93" spans="1:13" s="3" customFormat="1" ht="38.25" hidden="1" customHeight="1" x14ac:dyDescent="0.25">
      <c r="A93" s="47"/>
      <c r="B93" s="14" t="s">
        <v>38</v>
      </c>
      <c r="C93" s="15" t="s">
        <v>2</v>
      </c>
      <c r="D93" s="19">
        <v>7751</v>
      </c>
      <c r="E93" s="37"/>
      <c r="F93"/>
      <c r="G93" s="11"/>
      <c r="H93" s="11"/>
      <c r="I93" s="13"/>
      <c r="J93" s="11"/>
      <c r="K93" s="19">
        <v>5275</v>
      </c>
      <c r="M93"/>
    </row>
    <row r="94" spans="1:13" s="3" customFormat="1" ht="38.25" hidden="1" customHeight="1" x14ac:dyDescent="0.25">
      <c r="A94" s="47"/>
      <c r="B94" s="25" t="s">
        <v>39</v>
      </c>
      <c r="C94" s="15" t="s">
        <v>2</v>
      </c>
      <c r="D94" s="19">
        <v>7025</v>
      </c>
      <c r="E94" s="37"/>
      <c r="F94"/>
      <c r="G94" s="11"/>
      <c r="H94" s="11"/>
      <c r="I94" s="13"/>
      <c r="J94" s="11"/>
      <c r="K94" s="19"/>
      <c r="L94" s="3">
        <v>8</v>
      </c>
      <c r="M94"/>
    </row>
    <row r="95" spans="1:13" s="3" customFormat="1" ht="22.5" customHeight="1" x14ac:dyDescent="0.25">
      <c r="A95" s="47" t="s">
        <v>83</v>
      </c>
      <c r="B95" s="14" t="s">
        <v>40</v>
      </c>
      <c r="C95" s="15" t="s">
        <v>2</v>
      </c>
      <c r="D95" s="19">
        <f>D98+D99+D100+D97</f>
        <v>141216</v>
      </c>
      <c r="E95" s="37">
        <v>126908</v>
      </c>
      <c r="F95"/>
      <c r="G95" s="11"/>
      <c r="H95" s="11"/>
      <c r="I95" s="13"/>
      <c r="J95" s="11"/>
      <c r="K95" s="19">
        <v>120131</v>
      </c>
      <c r="M95"/>
    </row>
    <row r="96" spans="1:13" s="3" customFormat="1" ht="18.75" hidden="1" customHeight="1" x14ac:dyDescent="0.25">
      <c r="A96" s="47"/>
      <c r="B96" s="14" t="s">
        <v>13</v>
      </c>
      <c r="C96" s="15"/>
      <c r="D96" s="19"/>
      <c r="E96" s="37"/>
      <c r="F96"/>
      <c r="G96" s="11"/>
      <c r="H96" s="11"/>
      <c r="I96" s="13"/>
      <c r="J96" s="11"/>
      <c r="K96" s="19"/>
      <c r="M96"/>
    </row>
    <row r="97" spans="1:13" s="3" customFormat="1" ht="25.5" hidden="1" customHeight="1" x14ac:dyDescent="0.25">
      <c r="A97" s="47"/>
      <c r="B97" s="14" t="s">
        <v>41</v>
      </c>
      <c r="C97" s="15" t="s">
        <v>2</v>
      </c>
      <c r="D97" s="19">
        <v>29752</v>
      </c>
      <c r="E97" s="37"/>
      <c r="F97"/>
      <c r="G97" s="11"/>
      <c r="H97" s="11"/>
      <c r="I97" s="13"/>
      <c r="J97" s="11"/>
      <c r="K97" s="19">
        <v>25034</v>
      </c>
      <c r="M97"/>
    </row>
    <row r="98" spans="1:13" s="3" customFormat="1" ht="27" hidden="1" customHeight="1" x14ac:dyDescent="0.25">
      <c r="A98" s="47"/>
      <c r="B98" s="14" t="s">
        <v>42</v>
      </c>
      <c r="C98" s="15" t="s">
        <v>2</v>
      </c>
      <c r="D98" s="19">
        <v>39197</v>
      </c>
      <c r="E98" s="37"/>
      <c r="F98"/>
      <c r="G98" s="11"/>
      <c r="H98" s="11"/>
      <c r="I98" s="13"/>
      <c r="J98" s="11"/>
      <c r="K98" s="19">
        <v>32995</v>
      </c>
      <c r="M98"/>
    </row>
    <row r="99" spans="1:13" s="3" customFormat="1" ht="27" hidden="1" customHeight="1" x14ac:dyDescent="0.25">
      <c r="A99" s="47"/>
      <c r="B99" s="14" t="s">
        <v>43</v>
      </c>
      <c r="C99" s="15" t="s">
        <v>2</v>
      </c>
      <c r="D99" s="19">
        <v>54389</v>
      </c>
      <c r="E99" s="37"/>
      <c r="F99"/>
      <c r="G99" s="11"/>
      <c r="H99" s="11"/>
      <c r="I99" s="13"/>
      <c r="J99" s="11"/>
      <c r="K99" s="19">
        <v>47826</v>
      </c>
      <c r="M99"/>
    </row>
    <row r="100" spans="1:13" s="3" customFormat="1" ht="37.5" hidden="1" customHeight="1" x14ac:dyDescent="0.25">
      <c r="A100" s="47"/>
      <c r="B100" s="14" t="s">
        <v>44</v>
      </c>
      <c r="C100" s="15" t="s">
        <v>2</v>
      </c>
      <c r="D100" s="19">
        <v>17878</v>
      </c>
      <c r="E100" s="37"/>
      <c r="F100"/>
      <c r="G100" s="11"/>
      <c r="H100" s="11"/>
      <c r="I100" s="13"/>
      <c r="J100" s="11"/>
      <c r="K100" s="19">
        <v>14276</v>
      </c>
      <c r="M100"/>
    </row>
    <row r="101" spans="1:13" s="3" customFormat="1" ht="21" customHeight="1" x14ac:dyDescent="0.25">
      <c r="A101" s="47" t="s">
        <v>84</v>
      </c>
      <c r="B101" s="14" t="s">
        <v>45</v>
      </c>
      <c r="C101" s="15" t="s">
        <v>2</v>
      </c>
      <c r="D101" s="19">
        <f>D104+D105+D106+D103</f>
        <v>10064846</v>
      </c>
      <c r="E101" s="37">
        <v>8982071</v>
      </c>
      <c r="F101"/>
      <c r="G101" s="11"/>
      <c r="H101" s="11"/>
      <c r="I101" s="13"/>
      <c r="J101" s="11"/>
      <c r="K101" s="19">
        <v>8342059</v>
      </c>
      <c r="M101"/>
    </row>
    <row r="102" spans="1:13" s="3" customFormat="1" ht="18" hidden="1" customHeight="1" x14ac:dyDescent="0.25">
      <c r="A102" s="47"/>
      <c r="B102" s="14" t="s">
        <v>13</v>
      </c>
      <c r="C102" s="15" t="s">
        <v>2</v>
      </c>
      <c r="D102" s="19"/>
      <c r="E102" s="37"/>
      <c r="F102"/>
      <c r="G102" s="11"/>
      <c r="H102" s="11"/>
      <c r="I102" s="13"/>
      <c r="J102" s="11"/>
      <c r="K102" s="19"/>
      <c r="M102"/>
    </row>
    <row r="103" spans="1:13" s="3" customFormat="1" ht="75" hidden="1" customHeight="1" x14ac:dyDescent="0.25">
      <c r="A103" s="47"/>
      <c r="B103" s="25" t="s">
        <v>57</v>
      </c>
      <c r="C103" s="15" t="s">
        <v>2</v>
      </c>
      <c r="D103" s="19">
        <v>87</v>
      </c>
      <c r="E103" s="37"/>
      <c r="F103"/>
      <c r="G103" s="11"/>
      <c r="H103" s="11"/>
      <c r="I103" s="13"/>
      <c r="J103" s="11"/>
      <c r="K103" s="19">
        <v>119</v>
      </c>
      <c r="M103"/>
    </row>
    <row r="104" spans="1:13" s="3" customFormat="1" ht="37.5" hidden="1" customHeight="1" x14ac:dyDescent="0.25">
      <c r="A104" s="47"/>
      <c r="B104" s="14" t="s">
        <v>58</v>
      </c>
      <c r="C104" s="15" t="s">
        <v>2</v>
      </c>
      <c r="D104" s="19">
        <v>9467479</v>
      </c>
      <c r="E104" s="37"/>
      <c r="F104"/>
      <c r="G104" s="11"/>
      <c r="H104" s="11"/>
      <c r="I104" s="13"/>
      <c r="J104" s="11"/>
      <c r="K104" s="19">
        <v>7640185</v>
      </c>
      <c r="L104" s="3">
        <v>3</v>
      </c>
      <c r="M104"/>
    </row>
    <row r="105" spans="1:13" s="3" customFormat="1" ht="37.5" hidden="1" customHeight="1" x14ac:dyDescent="0.25">
      <c r="A105" s="47"/>
      <c r="B105" s="14" t="s">
        <v>59</v>
      </c>
      <c r="C105" s="15" t="s">
        <v>2</v>
      </c>
      <c r="D105" s="19">
        <v>597280</v>
      </c>
      <c r="E105" s="37"/>
      <c r="F105"/>
      <c r="G105" s="11"/>
      <c r="H105" s="11"/>
      <c r="I105" s="13"/>
      <c r="J105" s="11"/>
      <c r="K105" s="19">
        <v>523864</v>
      </c>
      <c r="M105"/>
    </row>
    <row r="106" spans="1:13" s="3" customFormat="1" ht="18.75" hidden="1" customHeight="1" x14ac:dyDescent="0.25">
      <c r="A106" s="47"/>
      <c r="B106" s="14"/>
      <c r="C106" s="15"/>
      <c r="D106" s="19"/>
      <c r="E106" s="37"/>
      <c r="F106"/>
      <c r="G106" s="11"/>
      <c r="H106" s="11"/>
      <c r="I106" s="13"/>
      <c r="J106" s="11"/>
      <c r="K106" s="19">
        <v>177891</v>
      </c>
      <c r="M106"/>
    </row>
    <row r="107" spans="1:13" s="3" customFormat="1" ht="20.25" customHeight="1" x14ac:dyDescent="0.25">
      <c r="A107" s="47" t="s">
        <v>85</v>
      </c>
      <c r="B107" s="14" t="s">
        <v>49</v>
      </c>
      <c r="C107" s="15" t="s">
        <v>2</v>
      </c>
      <c r="D107" s="19">
        <f>D109+D110</f>
        <v>293802</v>
      </c>
      <c r="E107" s="37">
        <v>281696</v>
      </c>
      <c r="F107"/>
      <c r="G107" s="11"/>
      <c r="H107" s="11"/>
      <c r="I107" s="13"/>
      <c r="J107" s="11"/>
      <c r="K107" s="19">
        <v>266339</v>
      </c>
      <c r="M107"/>
    </row>
    <row r="108" spans="1:13" s="3" customFormat="1" ht="18" hidden="1" customHeight="1" x14ac:dyDescent="0.25">
      <c r="A108" s="47"/>
      <c r="B108" s="14" t="s">
        <v>13</v>
      </c>
      <c r="C108" s="15" t="s">
        <v>2</v>
      </c>
      <c r="D108" s="19"/>
      <c r="E108" s="37"/>
      <c r="F108"/>
      <c r="G108" s="11"/>
      <c r="H108" s="11"/>
      <c r="I108" s="13"/>
      <c r="J108" s="11"/>
      <c r="K108" s="19"/>
      <c r="M108"/>
    </row>
    <row r="109" spans="1:13" s="3" customFormat="1" ht="25.5" hidden="1" customHeight="1" x14ac:dyDescent="0.25">
      <c r="A109" s="47"/>
      <c r="B109" s="14" t="s">
        <v>50</v>
      </c>
      <c r="C109" s="15" t="s">
        <v>2</v>
      </c>
      <c r="D109" s="19">
        <f>92247+124147+16042</f>
        <v>232436</v>
      </c>
      <c r="E109" s="37"/>
      <c r="F109"/>
      <c r="G109" s="11"/>
      <c r="H109" s="11"/>
      <c r="I109" s="13"/>
      <c r="J109" s="11"/>
      <c r="K109" s="19">
        <v>208799</v>
      </c>
      <c r="M109"/>
    </row>
    <row r="110" spans="1:13" s="3" customFormat="1" ht="37.5" hidden="1" customHeight="1" x14ac:dyDescent="0.25">
      <c r="A110" s="47"/>
      <c r="B110" s="14" t="s">
        <v>60</v>
      </c>
      <c r="C110" s="15" t="s">
        <v>2</v>
      </c>
      <c r="D110" s="19">
        <v>61366</v>
      </c>
      <c r="E110" s="37"/>
      <c r="F110"/>
      <c r="G110" s="11"/>
      <c r="H110" s="11"/>
      <c r="I110" s="13"/>
      <c r="J110" s="11"/>
      <c r="K110" s="19">
        <v>57540</v>
      </c>
      <c r="M110"/>
    </row>
    <row r="111" spans="1:13" s="3" customFormat="1" ht="21" customHeight="1" x14ac:dyDescent="0.25">
      <c r="A111" s="47" t="s">
        <v>86</v>
      </c>
      <c r="B111" s="14" t="s">
        <v>51</v>
      </c>
      <c r="C111" s="15" t="s">
        <v>2</v>
      </c>
      <c r="D111" s="19">
        <f>D113+D114+D115</f>
        <v>487323</v>
      </c>
      <c r="E111" s="37">
        <v>465176</v>
      </c>
      <c r="F111"/>
      <c r="G111" s="11"/>
      <c r="H111" s="11"/>
      <c r="I111" s="13"/>
      <c r="J111" s="11"/>
      <c r="K111" s="19">
        <v>262302</v>
      </c>
      <c r="M111"/>
    </row>
    <row r="112" spans="1:13" s="3" customFormat="1" ht="21" hidden="1" customHeight="1" x14ac:dyDescent="0.25">
      <c r="A112" s="23"/>
      <c r="B112" s="14" t="s">
        <v>13</v>
      </c>
      <c r="C112" s="15" t="s">
        <v>2</v>
      </c>
      <c r="D112" s="19"/>
      <c r="E112" s="38"/>
      <c r="F112"/>
      <c r="G112" s="2"/>
      <c r="H112"/>
      <c r="I112"/>
      <c r="J112" s="2"/>
      <c r="K112" s="19"/>
      <c r="M112"/>
    </row>
    <row r="113" spans="1:13" s="3" customFormat="1" ht="37.5" hidden="1" x14ac:dyDescent="0.25">
      <c r="A113" s="23"/>
      <c r="B113" s="14" t="s">
        <v>61</v>
      </c>
      <c r="C113" s="15" t="s">
        <v>2</v>
      </c>
      <c r="D113" s="19">
        <v>25352</v>
      </c>
      <c r="E113" s="38"/>
      <c r="F113"/>
      <c r="G113" s="2"/>
      <c r="H113"/>
      <c r="I113"/>
      <c r="J113" s="2"/>
      <c r="K113" s="19">
        <v>19389</v>
      </c>
      <c r="M113"/>
    </row>
    <row r="114" spans="1:13" s="3" customFormat="1" ht="37.5" hidden="1" x14ac:dyDescent="0.25">
      <c r="A114" s="23"/>
      <c r="B114" s="14" t="s">
        <v>64</v>
      </c>
      <c r="C114" s="15" t="s">
        <v>2</v>
      </c>
      <c r="D114" s="19">
        <v>642</v>
      </c>
      <c r="E114" s="38"/>
      <c r="F114"/>
      <c r="G114" s="2"/>
      <c r="H114"/>
      <c r="I114"/>
      <c r="J114" s="2"/>
      <c r="K114" s="19">
        <v>618</v>
      </c>
      <c r="M114"/>
    </row>
    <row r="115" spans="1:13" s="3" customFormat="1" ht="23.25" hidden="1" customHeight="1" x14ac:dyDescent="0.25">
      <c r="A115" s="23"/>
      <c r="B115" s="14" t="s">
        <v>62</v>
      </c>
      <c r="C115" s="15" t="s">
        <v>2</v>
      </c>
      <c r="D115" s="19">
        <v>461329</v>
      </c>
      <c r="E115" s="38">
        <f>E69+E76+E80+E95+E101+E107+E111</f>
        <v>11019396</v>
      </c>
      <c r="F115"/>
      <c r="G115" s="11"/>
      <c r="H115" s="11"/>
      <c r="I115" s="13"/>
      <c r="J115" s="11"/>
      <c r="K115" s="19">
        <v>242295</v>
      </c>
      <c r="M115"/>
    </row>
    <row r="118" spans="1:13" s="45" customFormat="1" ht="43.5" customHeight="1" x14ac:dyDescent="0.25">
      <c r="A118" s="54" t="s">
        <v>70</v>
      </c>
      <c r="B118" s="54"/>
      <c r="C118" s="55" t="s">
        <v>71</v>
      </c>
      <c r="D118" s="55"/>
      <c r="E118" s="44"/>
    </row>
  </sheetData>
  <mergeCells count="14">
    <mergeCell ref="A118:B118"/>
    <mergeCell ref="C118:D118"/>
    <mergeCell ref="A65:A67"/>
    <mergeCell ref="A70:A75"/>
    <mergeCell ref="A77:A79"/>
    <mergeCell ref="C1:D1"/>
    <mergeCell ref="A7:D7"/>
    <mergeCell ref="A8:D8"/>
    <mergeCell ref="A13:A15"/>
    <mergeCell ref="A18:A23"/>
    <mergeCell ref="B2:E2"/>
    <mergeCell ref="B3:E3"/>
    <mergeCell ref="B4:E4"/>
    <mergeCell ref="B5:E5"/>
  </mergeCells>
  <pageMargins left="1.3779527559055118" right="0.39370078740157483" top="0.78740157480314965" bottom="0.78740157480314965" header="0.15748031496062992" footer="0.31496062992125984"/>
  <pageSetup paperSize="9" scale="96" orientation="portrait" r:id="rId1"/>
  <headerFooter differentFirst="1">
    <oddHeader xml:space="preserve">&amp;C&amp;P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01.01.2022</vt:lpstr>
      <vt:lpstr>'01.01.2022'!Заголовки_для_печати</vt:lpstr>
      <vt:lpstr>'01.01.2022'!Область_печати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Труханова  Инна Ивановна</dc:creator>
  <cp:lastModifiedBy>Шульгина</cp:lastModifiedBy>
  <cp:lastPrinted>2022-05-04T07:34:36Z</cp:lastPrinted>
  <dcterms:created xsi:type="dcterms:W3CDTF">2021-03-10T09:17:50Z</dcterms:created>
  <dcterms:modified xsi:type="dcterms:W3CDTF">2022-05-12T13:35:57Z</dcterms:modified>
</cp:coreProperties>
</file>