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ОЗЫВ V\РЕШЕНИЯ ДУМЫ\"/>
    </mc:Choice>
  </mc:AlternateContent>
  <xr:revisionPtr revIDLastSave="0" documentId="13_ncr:1_{9D40C9EF-A279-43CA-9C4B-790569010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025" sheetId="33" r:id="rId1"/>
  </sheets>
  <definedNames>
    <definedName name="_xlnm.Print_Area" localSheetId="0">'2023-2025'!$A$1:$H$59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33" l="1"/>
  <c r="G36" i="33"/>
  <c r="G35" i="33" s="1"/>
  <c r="F36" i="33"/>
  <c r="F35" i="33" s="1"/>
  <c r="E36" i="33"/>
  <c r="E35" i="33" s="1"/>
  <c r="D36" i="33"/>
  <c r="H35" i="33"/>
  <c r="D35" i="33"/>
  <c r="H29" i="33"/>
  <c r="H28" i="33" s="1"/>
  <c r="H41" i="33" s="1"/>
  <c r="G29" i="33"/>
  <c r="G28" i="33" s="1"/>
  <c r="F29" i="33"/>
  <c r="E29" i="33"/>
  <c r="E28" i="33" s="1"/>
  <c r="D29" i="33"/>
  <c r="D28" i="33" s="1"/>
  <c r="F28" i="33"/>
  <c r="H26" i="33"/>
  <c r="H25" i="33" s="1"/>
  <c r="H24" i="33" s="1"/>
  <c r="G26" i="33"/>
  <c r="G25" i="33" s="1"/>
  <c r="G24" i="33" s="1"/>
  <c r="F26" i="33"/>
  <c r="F25" i="33" s="1"/>
  <c r="F24" i="33" s="1"/>
  <c r="E26" i="33"/>
  <c r="E25" i="33" s="1"/>
  <c r="E24" i="33" s="1"/>
  <c r="D26" i="33"/>
  <c r="D25" i="33" s="1"/>
  <c r="D24" i="33" s="1"/>
  <c r="E21" i="33"/>
  <c r="D21" i="33"/>
  <c r="D20" i="33" s="1"/>
  <c r="D41" i="33" s="1"/>
  <c r="H20" i="33"/>
  <c r="G20" i="33"/>
  <c r="F20" i="33"/>
  <c r="E20" i="33"/>
  <c r="F41" i="33" l="1"/>
  <c r="G41" i="33"/>
  <c r="E41" i="33"/>
  <c r="E23" i="33"/>
  <c r="F23" i="33"/>
  <c r="F17" i="33"/>
  <c r="F40" i="33" s="1"/>
  <c r="H23" i="33"/>
  <c r="H17" i="33"/>
  <c r="H40" i="33" s="1"/>
  <c r="G23" i="33"/>
  <c r="G17" i="33"/>
  <c r="G40" i="33" s="1"/>
  <c r="E17" i="33"/>
  <c r="D17" i="33"/>
  <c r="D23" i="33"/>
  <c r="F39" i="33" l="1"/>
  <c r="F16" i="33"/>
  <c r="F14" i="33" s="1"/>
  <c r="F43" i="33" s="1"/>
  <c r="H16" i="33"/>
  <c r="H14" i="33" s="1"/>
  <c r="H39" i="33"/>
  <c r="D16" i="33"/>
  <c r="D14" i="33" s="1"/>
  <c r="D40" i="33"/>
  <c r="D39" i="33" s="1"/>
  <c r="E40" i="33"/>
  <c r="E39" i="33" s="1"/>
  <c r="E16" i="33"/>
  <c r="E14" i="33" s="1"/>
  <c r="G16" i="33"/>
  <c r="G14" i="33" s="1"/>
  <c r="G39" i="33"/>
  <c r="H43" i="33" l="1"/>
  <c r="G43" i="33"/>
  <c r="D43" i="33"/>
  <c r="E43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Шестых Инна Михайловна</author>
  </authors>
  <commentList>
    <comment ref="D21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4 770 000 - факт
2 650 000 - перекредитация
</t>
        </r>
      </text>
    </comment>
    <comment ref="E39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увеличилось за счет возврата с области в размере 428 480 тр</t>
        </r>
      </text>
    </comment>
  </commentList>
</comments>
</file>

<file path=xl/sharedStrings.xml><?xml version="1.0" encoding="utf-8"?>
<sst xmlns="http://schemas.openxmlformats.org/spreadsheetml/2006/main" count="68" uniqueCount="63">
  <si>
    <t xml:space="preserve">к решению Воронежской </t>
  </si>
  <si>
    <t>городской Думы</t>
  </si>
  <si>
    <t>тыс. рублей</t>
  </si>
  <si>
    <t>№ 
п/п</t>
  </si>
  <si>
    <t>Код бюджетной 
классификации</t>
  </si>
  <si>
    <t>Кредиты кредитных организаций  в валюте Российской Федерации</t>
  </si>
  <si>
    <t>000 01 02 00 00 00 0000 000</t>
  </si>
  <si>
    <t>в валюте Российской Федерации</t>
  </si>
  <si>
    <t>000 01 02 00 00 00 0000 700</t>
  </si>
  <si>
    <t>000 01 02 00 00 04 0000 710</t>
  </si>
  <si>
    <t xml:space="preserve"> в валюте Российской Федерации</t>
  </si>
  <si>
    <t>Погашение кредитов, предоставленных кредитными организациями</t>
  </si>
  <si>
    <t>000 01 02 00 00 00 0000 800</t>
  </si>
  <si>
    <t>000 01 02 00 00 04 0000 810</t>
  </si>
  <si>
    <t>000 01 03 00 00 00 0000 000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</si>
  <si>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</si>
  <si>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</si>
  <si>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</si>
  <si>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</si>
  <si>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</si>
  <si>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</si>
  <si>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</si>
  <si>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</si>
  <si>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</si>
  <si>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ИТОГО "ИСТОЧНИКИ  ВНУТРЕННЕГО ФИНАНСИРОВАНИЯ </t>
  </si>
  <si>
    <t>000 01 00 00 00 00 0000 000</t>
  </si>
  <si>
    <t>ДЕФИЦИТА БЮДЖЕТА"</t>
  </si>
  <si>
    <t>Председатель Воронежской</t>
  </si>
  <si>
    <t>В.Ф. Ходырев</t>
  </si>
  <si>
    <t>бюджетный кредит на частичное покрытие дефицита</t>
  </si>
  <si>
    <t>«Приложение № 3 к решению Воронежской городской Думы от ________ №       -IV
«О бюджете городского округа город Воронеж на 2020 год и на плановый период 2021 и 2022 годов»</t>
  </si>
  <si>
    <t>000 01 03 01 00 00 0000 700</t>
  </si>
  <si>
    <t>000 01 03 01 00 04 0000 710</t>
  </si>
  <si>
    <t>000 01 03 01 00 00 0000 800</t>
  </si>
  <si>
    <t>000 01 03 01 00 04 0000 810</t>
  </si>
  <si>
    <t>000 01 05 02 01 04 0000 510</t>
  </si>
  <si>
    <t>000 01 05 02 01 04 0000 610</t>
  </si>
  <si>
    <t>000 01 05 00 00 00 0000 000</t>
  </si>
  <si>
    <t>Наименование источников внутреннего финансирования дефицита бюджета</t>
  </si>
  <si>
    <t>Привлечение кредитов от кредитных организаций</t>
  </si>
  <si>
    <t>из них бюджетные кредиты на пополнение остатка средств на едином счете бюджета</t>
  </si>
  <si>
    <t>2023 год</t>
  </si>
  <si>
    <t>2020 год (ожид)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</si>
  <si>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</si>
  <si>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</si>
  <si>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</si>
  <si>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</si>
  <si>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</si>
  <si>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бюджетный кредит на покрытие временного кассового разрыва</t>
  </si>
  <si>
    <t>2024 год</t>
  </si>
  <si>
    <t>оценка 
2021 год</t>
  </si>
  <si>
    <t>Погашение городскими округами кредитов от кредитных организаций</t>
  </si>
  <si>
    <t>Привлечение городскими округами кредитов от кредитных организаций</t>
  </si>
  <si>
    <t>бюджетный кредит на погашение задолженности по банкам</t>
  </si>
  <si>
    <t>2025 год</t>
  </si>
  <si>
    <t>ИСТОЧНИКИ ВНУТРЕННЕГО ФИНАНСИРОВАНИЯ ДЕФИЦИТА БЮДЖЕТА 
ГОРОДСКОГО ОКРУГА ГОРОД ВОРОНЕЖ НА 2023 ГОД И НА ПЛАНОВЫЙ ПЕРИОД 2024 И 2025 ГОДОВ</t>
  </si>
  <si>
    <t>бюджетный кредит на дороги (рестр.)</t>
  </si>
  <si>
    <t>Приложение</t>
  </si>
  <si>
    <t>от 08.12.2022 № 641-V</t>
  </si>
  <si>
    <t xml:space="preserve">        Исполняющий обязанности</t>
  </si>
  <si>
    <t xml:space="preserve">        главы городского округа</t>
  </si>
  <si>
    <t xml:space="preserve">                               Ю.В.Тимофеев</t>
  </si>
  <si>
    <t xml:space="preserve">        город Воронеж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</si>
</sst>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1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  <charset val="204"/>
    </font>
    <font>
      <i/>
      <sz val="10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164" fontId="2" fillId="0" borderId="5" xfId="0" applyNumberFormat="1" applyFont="1" applyBorder="1"/>
    <xf numFmtId="164" fontId="2" fillId="0" borderId="4" xfId="0" applyNumberFormat="1" applyFont="1" applyBorder="1"/>
    <xf numFmtId="164" fontId="10" fillId="0" borderId="0" xfId="0" applyNumberFormat="1" applyFont="1" applyAlignment="1">
      <alignment horizontal="right"/>
    </xf>
    <xf numFmtId="0" fontId="11" fillId="0" borderId="0" xfId="0" applyFont="1"/>
    <xf numFmtId="164" fontId="11" fillId="0" borderId="0" xfId="0" applyNumberFormat="1" applyFont="1"/>
    <xf numFmtId="3" fontId="7" fillId="0" borderId="4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/>
    </xf>
    <xf numFmtId="3" fontId="2" fillId="0" borderId="2" xfId="1" applyNumberFormat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center" vertical="top"/>
    </xf>
    <xf numFmtId="3" fontId="9" fillId="0" borderId="2" xfId="1" applyNumberFormat="1" applyFont="1" applyBorder="1" applyAlignment="1">
      <alignment horizontal="center" vertical="top"/>
    </xf>
    <xf numFmtId="3" fontId="7" fillId="0" borderId="2" xfId="0" applyNumberFormat="1" applyFont="1" applyBorder="1" applyAlignment="1" applyProtection="1">
      <alignment horizontal="center" vertical="top"/>
      <protection locked="0"/>
    </xf>
    <xf numFmtId="3" fontId="2" fillId="0" borderId="0" xfId="0" applyNumberFormat="1" applyFont="1"/>
    <xf numFmtId="164" fontId="12" fillId="0" borderId="1" xfId="0" applyNumberFormat="1" applyFont="1" applyBorder="1" applyAlignment="1">
      <alignment horizontal="center" vertical="top"/>
    </xf>
    <xf numFmtId="164" fontId="12" fillId="0" borderId="4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3" fontId="6" fillId="0" borderId="4" xfId="0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vertical="top" wrapText="1"/>
    </xf>
    <xf numFmtId="3" fontId="13" fillId="0" borderId="2" xfId="0" applyNumberFormat="1" applyFont="1" applyBorder="1" applyAlignment="1" applyProtection="1">
      <alignment horizontal="center" vertical="top"/>
      <protection locked="0"/>
    </xf>
    <xf numFmtId="164" fontId="12" fillId="0" borderId="2" xfId="0" applyNumberFormat="1" applyFont="1" applyBorder="1" applyAlignment="1">
      <alignment horizontal="center" vertical="top"/>
    </xf>
    <xf numFmtId="164" fontId="12" fillId="0" borderId="6" xfId="0" applyNumberFormat="1" applyFont="1" applyBorder="1" applyAlignment="1">
      <alignment horizontal="center" vertical="top"/>
    </xf>
    <xf numFmtId="3" fontId="13" fillId="0" borderId="8" xfId="0" applyNumberFormat="1" applyFont="1" applyBorder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3" fontId="13" fillId="0" borderId="4" xfId="0" applyNumberFormat="1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16" fillId="0" borderId="2" xfId="0" applyNumberFormat="1" applyFont="1" applyBorder="1" applyAlignment="1">
      <alignment horizontal="center" vertical="top"/>
    </xf>
    <xf numFmtId="3" fontId="13" fillId="0" borderId="2" xfId="1" applyNumberFormat="1" applyFont="1" applyBorder="1" applyAlignment="1">
      <alignment horizontal="center" vertical="top"/>
    </xf>
    <xf numFmtId="3" fontId="12" fillId="0" borderId="2" xfId="1" applyNumberFormat="1" applyFont="1" applyBorder="1" applyAlignment="1">
      <alignment horizontal="center" vertical="top"/>
    </xf>
    <xf numFmtId="164" fontId="12" fillId="0" borderId="2" xfId="1" applyNumberFormat="1" applyFont="1" applyBorder="1" applyAlignment="1">
      <alignment horizontal="center" vertical="top"/>
    </xf>
    <xf numFmtId="164" fontId="12" fillId="0" borderId="5" xfId="0" applyNumberFormat="1" applyFont="1" applyBorder="1"/>
    <xf numFmtId="3" fontId="7" fillId="0" borderId="3" xfId="0" applyNumberFormat="1" applyFont="1" applyBorder="1" applyAlignment="1">
      <alignment horizontal="center" vertical="top"/>
    </xf>
    <xf numFmtId="3" fontId="7" fillId="0" borderId="2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 applyProtection="1">
      <alignment horizontal="center" vertical="top"/>
      <protection locked="0"/>
    </xf>
    <xf numFmtId="164" fontId="13" fillId="0" borderId="8" xfId="0" applyNumberFormat="1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164" fontId="13" fillId="0" borderId="4" xfId="0" applyNumberFormat="1" applyFont="1" applyBorder="1" applyAlignment="1">
      <alignment horizontal="center" vertical="top"/>
    </xf>
    <xf numFmtId="164" fontId="13" fillId="0" borderId="2" xfId="0" applyNumberFormat="1" applyFont="1" applyBorder="1" applyAlignment="1">
      <alignment horizontal="center" vertical="top"/>
    </xf>
    <xf numFmtId="164" fontId="16" fillId="0" borderId="2" xfId="0" applyNumberFormat="1" applyFont="1" applyBorder="1" applyAlignment="1">
      <alignment horizontal="center" vertical="top"/>
    </xf>
    <xf numFmtId="164" fontId="13" fillId="0" borderId="2" xfId="1" applyNumberFormat="1" applyFont="1" applyBorder="1" applyAlignment="1">
      <alignment horizontal="center" vertical="top"/>
    </xf>
    <xf numFmtId="164" fontId="3" fillId="0" borderId="0" xfId="0" applyNumberFormat="1" applyFont="1"/>
    <xf numFmtId="3" fontId="14" fillId="0" borderId="2" xfId="0" applyNumberFormat="1" applyFont="1" applyBorder="1" applyAlignment="1">
      <alignment horizontal="center" vertical="top"/>
    </xf>
    <xf numFmtId="0" fontId="16" fillId="0" borderId="11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164" fontId="17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right" wrapText="1"/>
    </xf>
    <xf numFmtId="3" fontId="18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right" wrapText="1"/>
    </xf>
    <xf numFmtId="0" fontId="5" fillId="0" borderId="0" xfId="0" applyFont="1"/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view="pageBreakPreview" topLeftCell="A3" zoomScaleNormal="100" zoomScaleSheetLayoutView="100" workbookViewId="0">
      <selection activeCell="B63" sqref="B63"/>
    </sheetView>
  </sheetViews>
  <sheetFormatPr defaultRowHeight="12.75" x14ac:dyDescent="0.2"/>
  <cols>
    <col min="1" max="1" width="6" style="4" customWidth="1"/>
    <col min="2" max="2" width="98.5703125" style="1" customWidth="1"/>
    <col min="3" max="3" width="25.42578125" style="4" customWidth="1"/>
    <col min="4" max="5" width="13.7109375" style="3" hidden="1" customWidth="1"/>
    <col min="6" max="7" width="14" style="3" customWidth="1"/>
    <col min="8" max="8" width="14" style="4" customWidth="1"/>
    <col min="9" max="9" width="12.5703125" style="4" bestFit="1" customWidth="1"/>
    <col min="10" max="16384" width="9.140625" style="4"/>
  </cols>
  <sheetData>
    <row r="1" spans="1:11" ht="15.75" x14ac:dyDescent="0.25">
      <c r="D1" s="4"/>
      <c r="F1" s="97"/>
      <c r="G1" s="105" t="s">
        <v>57</v>
      </c>
      <c r="H1" s="105"/>
    </row>
    <row r="2" spans="1:11" ht="15.75" x14ac:dyDescent="0.25">
      <c r="D2" s="4"/>
      <c r="F2" s="93"/>
      <c r="G2" s="105" t="s">
        <v>0</v>
      </c>
      <c r="H2" s="105"/>
    </row>
    <row r="3" spans="1:11" ht="15.75" x14ac:dyDescent="0.25">
      <c r="D3" s="4"/>
      <c r="F3" s="93"/>
      <c r="G3" s="105" t="s">
        <v>1</v>
      </c>
      <c r="H3" s="105"/>
    </row>
    <row r="4" spans="1:11" ht="20.25" customHeight="1" x14ac:dyDescent="0.25">
      <c r="D4" s="4"/>
      <c r="F4" s="93"/>
      <c r="G4" s="105" t="s">
        <v>58</v>
      </c>
      <c r="H4" s="105"/>
    </row>
    <row r="5" spans="1:11" ht="4.5" customHeight="1" x14ac:dyDescent="0.25">
      <c r="C5" s="2"/>
    </row>
    <row r="6" spans="1:11" ht="4.5" customHeight="1" x14ac:dyDescent="0.25">
      <c r="C6" s="2"/>
    </row>
    <row r="7" spans="1:11" ht="30.75" hidden="1" customHeight="1" x14ac:dyDescent="0.2">
      <c r="A7" s="106" t="s">
        <v>30</v>
      </c>
      <c r="B7" s="106"/>
      <c r="C7" s="106"/>
      <c r="D7" s="106"/>
      <c r="E7" s="106"/>
      <c r="F7" s="106"/>
      <c r="G7" s="99"/>
    </row>
    <row r="8" spans="1:11" ht="36.75" customHeight="1" x14ac:dyDescent="0.3">
      <c r="A8" s="107" t="s">
        <v>55</v>
      </c>
      <c r="B8" s="107"/>
      <c r="C8" s="107"/>
      <c r="D8" s="107"/>
      <c r="E8" s="107"/>
      <c r="F8" s="107"/>
      <c r="G8" s="107"/>
      <c r="H8" s="5"/>
    </row>
    <row r="9" spans="1:11" ht="6" customHeight="1" x14ac:dyDescent="0.3">
      <c r="A9" s="100"/>
      <c r="B9" s="100"/>
      <c r="C9" s="100"/>
      <c r="D9" s="100"/>
      <c r="E9" s="100"/>
      <c r="F9" s="100"/>
      <c r="G9" s="100"/>
      <c r="H9" s="5"/>
    </row>
    <row r="10" spans="1:11" ht="13.5" customHeight="1" x14ac:dyDescent="0.3">
      <c r="A10" s="6"/>
      <c r="B10" s="6"/>
      <c r="D10" s="4"/>
      <c r="E10" s="108"/>
      <c r="F10" s="108"/>
      <c r="G10" s="101"/>
      <c r="H10" s="101" t="s">
        <v>2</v>
      </c>
    </row>
    <row r="11" spans="1:11" ht="3.75" hidden="1" customHeight="1" x14ac:dyDescent="0.2"/>
    <row r="12" spans="1:11" hidden="1" x14ac:dyDescent="0.2">
      <c r="A12" s="7"/>
      <c r="B12" s="8"/>
      <c r="C12" s="7"/>
    </row>
    <row r="13" spans="1:11" ht="27" customHeight="1" x14ac:dyDescent="0.2">
      <c r="A13" s="10" t="s">
        <v>3</v>
      </c>
      <c r="B13" s="11" t="s">
        <v>38</v>
      </c>
      <c r="C13" s="11" t="s">
        <v>4</v>
      </c>
      <c r="D13" s="12" t="s">
        <v>42</v>
      </c>
      <c r="E13" s="85" t="s">
        <v>50</v>
      </c>
      <c r="F13" s="12" t="s">
        <v>41</v>
      </c>
      <c r="G13" s="12" t="s">
        <v>49</v>
      </c>
      <c r="H13" s="12" t="s">
        <v>54</v>
      </c>
      <c r="I13" s="84"/>
      <c r="J13" s="59"/>
      <c r="K13" s="59"/>
    </row>
    <row r="14" spans="1:11" x14ac:dyDescent="0.2">
      <c r="A14" s="13">
        <v>1</v>
      </c>
      <c r="B14" s="14" t="s">
        <v>5</v>
      </c>
      <c r="C14" s="15" t="s">
        <v>6</v>
      </c>
      <c r="D14" s="72">
        <f>D16-D20</f>
        <v>735750</v>
      </c>
      <c r="E14" s="88">
        <f>E16-E20</f>
        <v>1241565.4000000004</v>
      </c>
      <c r="F14" s="64">
        <f>F16-F20</f>
        <v>1050000</v>
      </c>
      <c r="G14" s="64">
        <f>G16-G20</f>
        <v>400000</v>
      </c>
      <c r="H14" s="64">
        <f>H16-H20</f>
        <v>900000</v>
      </c>
      <c r="I14" s="3"/>
      <c r="J14" s="3"/>
      <c r="K14" s="3"/>
    </row>
    <row r="15" spans="1:11" x14ac:dyDescent="0.2">
      <c r="A15" s="16"/>
      <c r="B15" s="17" t="s">
        <v>39</v>
      </c>
      <c r="C15" s="18"/>
      <c r="D15" s="60"/>
      <c r="E15" s="60"/>
      <c r="F15" s="51"/>
      <c r="G15" s="51"/>
      <c r="H15" s="51"/>
      <c r="I15" s="3"/>
      <c r="J15" s="3"/>
      <c r="K15" s="3"/>
    </row>
    <row r="16" spans="1:11" x14ac:dyDescent="0.2">
      <c r="A16" s="16"/>
      <c r="B16" s="14" t="s">
        <v>7</v>
      </c>
      <c r="C16" s="15" t="s">
        <v>8</v>
      </c>
      <c r="D16" s="73">
        <f>D17</f>
        <v>8155750</v>
      </c>
      <c r="E16" s="89">
        <f>E17</f>
        <v>6991565.4000000004</v>
      </c>
      <c r="F16" s="50">
        <f>F17</f>
        <v>3050000</v>
      </c>
      <c r="G16" s="50">
        <f>G17</f>
        <v>2400000</v>
      </c>
      <c r="H16" s="50">
        <f>H17</f>
        <v>2900000</v>
      </c>
      <c r="I16" s="3"/>
      <c r="J16" s="3"/>
      <c r="K16" s="3"/>
    </row>
    <row r="17" spans="1:11" x14ac:dyDescent="0.2">
      <c r="A17" s="16"/>
      <c r="B17" s="19" t="s">
        <v>52</v>
      </c>
      <c r="C17" s="20" t="s">
        <v>9</v>
      </c>
      <c r="D17" s="71">
        <f>D21+D28+610056-D24-D35-105444</f>
        <v>8155750</v>
      </c>
      <c r="E17" s="60">
        <f>E21+E28+1349386-E24-E35-596444</f>
        <v>6991565.4000000004</v>
      </c>
      <c r="F17" s="51">
        <f>F21+F28+1109399-F24-F35-59399</f>
        <v>3050000</v>
      </c>
      <c r="G17" s="51">
        <f>G21+G28+434560-G24-G35-34560</f>
        <v>2400000</v>
      </c>
      <c r="H17" s="51">
        <f>H21+H28+361753-H24-H35-40615</f>
        <v>2900000</v>
      </c>
      <c r="I17" s="3"/>
      <c r="J17" s="3"/>
      <c r="K17" s="3"/>
    </row>
    <row r="18" spans="1:11" x14ac:dyDescent="0.2">
      <c r="A18" s="16"/>
      <c r="B18" s="21" t="s">
        <v>10</v>
      </c>
      <c r="C18" s="22"/>
      <c r="D18" s="61"/>
      <c r="E18" s="61"/>
      <c r="F18" s="82"/>
      <c r="G18" s="83"/>
      <c r="H18" s="83"/>
      <c r="I18" s="3"/>
      <c r="J18" s="3"/>
      <c r="K18" s="3"/>
    </row>
    <row r="19" spans="1:11" x14ac:dyDescent="0.2">
      <c r="A19" s="16"/>
      <c r="B19" s="17" t="s">
        <v>11</v>
      </c>
      <c r="C19" s="18"/>
      <c r="D19" s="60"/>
      <c r="E19" s="60"/>
      <c r="F19" s="71"/>
      <c r="G19" s="51"/>
      <c r="H19" s="51"/>
      <c r="I19" s="3"/>
      <c r="J19" s="3"/>
      <c r="K19" s="3"/>
    </row>
    <row r="20" spans="1:11" x14ac:dyDescent="0.2">
      <c r="A20" s="16"/>
      <c r="B20" s="14" t="s">
        <v>7</v>
      </c>
      <c r="C20" s="15" t="s">
        <v>12</v>
      </c>
      <c r="D20" s="73">
        <f>D21</f>
        <v>7420000</v>
      </c>
      <c r="E20" s="89">
        <f>E21</f>
        <v>5750000</v>
      </c>
      <c r="F20" s="50">
        <f>F21</f>
        <v>2000000</v>
      </c>
      <c r="G20" s="50">
        <f>G21</f>
        <v>2000000</v>
      </c>
      <c r="H20" s="50">
        <f>H21</f>
        <v>2000000</v>
      </c>
      <c r="I20" s="3"/>
      <c r="J20" s="3"/>
      <c r="K20" s="3"/>
    </row>
    <row r="21" spans="1:11" x14ac:dyDescent="0.2">
      <c r="A21" s="16"/>
      <c r="B21" s="19" t="s">
        <v>51</v>
      </c>
      <c r="C21" s="20" t="s">
        <v>13</v>
      </c>
      <c r="D21" s="71">
        <f>4770000+2650000</f>
        <v>7420000</v>
      </c>
      <c r="E21" s="60">
        <f>5750000</f>
        <v>5750000</v>
      </c>
      <c r="F21" s="51">
        <v>2000000</v>
      </c>
      <c r="G21" s="51">
        <v>2000000</v>
      </c>
      <c r="H21" s="51">
        <v>2000000</v>
      </c>
      <c r="I21" s="3"/>
      <c r="J21" s="3"/>
      <c r="K21" s="3"/>
    </row>
    <row r="22" spans="1:11" ht="15" customHeight="1" x14ac:dyDescent="0.2">
      <c r="A22" s="23"/>
      <c r="B22" s="21" t="s">
        <v>10</v>
      </c>
      <c r="C22" s="24"/>
      <c r="D22" s="61"/>
      <c r="E22" s="61"/>
      <c r="F22" s="82"/>
      <c r="G22" s="83"/>
      <c r="H22" s="83"/>
      <c r="I22" s="3"/>
      <c r="J22" s="3"/>
      <c r="K22" s="3"/>
    </row>
    <row r="23" spans="1:11" ht="17.25" customHeight="1" x14ac:dyDescent="0.2">
      <c r="A23" s="25">
        <v>2</v>
      </c>
      <c r="B23" s="26" t="s">
        <v>43</v>
      </c>
      <c r="C23" s="27" t="s">
        <v>14</v>
      </c>
      <c r="D23" s="73">
        <f>D25-D28</f>
        <v>-233138</v>
      </c>
      <c r="E23" s="89">
        <f>E24-E28</f>
        <v>-492123.39999999991</v>
      </c>
      <c r="F23" s="102">
        <f>F24-F28</f>
        <v>0</v>
      </c>
      <c r="G23" s="102">
        <f>G24-G28</f>
        <v>0</v>
      </c>
      <c r="H23" s="63">
        <f>H24-H28</f>
        <v>-578862</v>
      </c>
      <c r="I23" s="3"/>
      <c r="J23" s="3"/>
      <c r="K23" s="3"/>
    </row>
    <row r="24" spans="1:11" ht="27.75" customHeight="1" x14ac:dyDescent="0.2">
      <c r="A24" s="16"/>
      <c r="B24" s="65" t="s">
        <v>44</v>
      </c>
      <c r="C24" s="28" t="s">
        <v>31</v>
      </c>
      <c r="D24" s="74">
        <f>D25</f>
        <v>1055000</v>
      </c>
      <c r="E24" s="90">
        <f>E25+E27</f>
        <v>1095457</v>
      </c>
      <c r="F24" s="52">
        <f>F25</f>
        <v>3174687</v>
      </c>
      <c r="G24" s="52">
        <f t="shared" ref="G24:H24" si="0">G25</f>
        <v>2903391</v>
      </c>
      <c r="H24" s="52">
        <f t="shared" si="0"/>
        <v>2733564</v>
      </c>
      <c r="I24" s="3"/>
      <c r="J24" s="3"/>
      <c r="K24" s="3"/>
    </row>
    <row r="25" spans="1:11" ht="25.5" x14ac:dyDescent="0.2">
      <c r="A25" s="16"/>
      <c r="B25" s="29" t="s">
        <v>45</v>
      </c>
      <c r="C25" s="24" t="s">
        <v>32</v>
      </c>
      <c r="D25" s="70">
        <f>D26+D27</f>
        <v>1055000</v>
      </c>
      <c r="E25" s="67">
        <f>E26</f>
        <v>791157</v>
      </c>
      <c r="F25" s="53">
        <f>F26+F27</f>
        <v>3174687</v>
      </c>
      <c r="G25" s="53">
        <f t="shared" ref="G25:H25" si="1">G26+G27</f>
        <v>2903391</v>
      </c>
      <c r="H25" s="53">
        <f t="shared" si="1"/>
        <v>2733564</v>
      </c>
      <c r="I25" s="3"/>
      <c r="J25" s="3"/>
      <c r="K25" s="3"/>
    </row>
    <row r="26" spans="1:11" x14ac:dyDescent="0.2">
      <c r="A26" s="16"/>
      <c r="B26" s="30" t="s">
        <v>40</v>
      </c>
      <c r="C26" s="24"/>
      <c r="D26" s="70">
        <f>D30</f>
        <v>805000</v>
      </c>
      <c r="E26" s="67">
        <f>E30</f>
        <v>791157</v>
      </c>
      <c r="F26" s="53">
        <f>F30</f>
        <v>3174687</v>
      </c>
      <c r="G26" s="53">
        <f>G30</f>
        <v>2903391</v>
      </c>
      <c r="H26" s="53">
        <f>H30</f>
        <v>2733564</v>
      </c>
      <c r="I26" s="3"/>
      <c r="J26" s="3"/>
      <c r="K26" s="3"/>
    </row>
    <row r="27" spans="1:11" hidden="1" x14ac:dyDescent="0.2">
      <c r="A27" s="16"/>
      <c r="B27" s="96" t="s">
        <v>53</v>
      </c>
      <c r="C27" s="24"/>
      <c r="D27" s="70">
        <v>250000</v>
      </c>
      <c r="E27" s="67">
        <v>304300</v>
      </c>
      <c r="F27" s="54"/>
      <c r="G27" s="53"/>
      <c r="H27" s="53"/>
      <c r="I27" s="3"/>
      <c r="J27" s="3"/>
      <c r="K27" s="3"/>
    </row>
    <row r="28" spans="1:11" ht="27" customHeight="1" x14ac:dyDescent="0.2">
      <c r="A28" s="16"/>
      <c r="B28" s="65" t="s">
        <v>46</v>
      </c>
      <c r="C28" s="28" t="s">
        <v>33</v>
      </c>
      <c r="D28" s="74">
        <f>D29</f>
        <v>1288138</v>
      </c>
      <c r="E28" s="90">
        <f>E29</f>
        <v>1587580.4</v>
      </c>
      <c r="F28" s="64">
        <f>F29</f>
        <v>3174687</v>
      </c>
      <c r="G28" s="64">
        <f>G29</f>
        <v>2903391</v>
      </c>
      <c r="H28" s="64">
        <f>H29</f>
        <v>3312426</v>
      </c>
      <c r="I28" s="3"/>
      <c r="J28" s="3"/>
      <c r="K28" s="3"/>
    </row>
    <row r="29" spans="1:11" ht="25.5" x14ac:dyDescent="0.2">
      <c r="A29" s="31"/>
      <c r="B29" s="32" t="s">
        <v>47</v>
      </c>
      <c r="C29" s="24" t="s">
        <v>34</v>
      </c>
      <c r="D29" s="70">
        <f>D30+D31+D34+D32</f>
        <v>1288138</v>
      </c>
      <c r="E29" s="67">
        <f>E30+E31+E34+E32</f>
        <v>1587580.4</v>
      </c>
      <c r="F29" s="53">
        <f>F30+F31+F34+F33+F32</f>
        <v>3174687</v>
      </c>
      <c r="G29" s="53">
        <f>G30+G31+G34+G33+G32</f>
        <v>2903391</v>
      </c>
      <c r="H29" s="53">
        <f t="shared" ref="H29" si="2">H30+H31+H34+H33+H32</f>
        <v>3312426</v>
      </c>
      <c r="I29" s="3"/>
      <c r="J29" s="3"/>
      <c r="K29" s="3"/>
    </row>
    <row r="30" spans="1:11" x14ac:dyDescent="0.2">
      <c r="A30" s="16"/>
      <c r="B30" s="30" t="s">
        <v>40</v>
      </c>
      <c r="C30" s="24"/>
      <c r="D30" s="70">
        <v>805000</v>
      </c>
      <c r="E30" s="67">
        <v>791157</v>
      </c>
      <c r="F30" s="53">
        <v>3174687</v>
      </c>
      <c r="G30" s="53">
        <v>2903391</v>
      </c>
      <c r="H30" s="53">
        <v>2733564</v>
      </c>
      <c r="I30" s="3"/>
      <c r="J30" s="3"/>
      <c r="K30" s="3"/>
    </row>
    <row r="31" spans="1:11" s="35" customFormat="1" ht="13.5" hidden="1" customHeight="1" x14ac:dyDescent="0.2">
      <c r="A31" s="33"/>
      <c r="B31" s="95" t="s">
        <v>56</v>
      </c>
      <c r="C31" s="34"/>
      <c r="D31" s="70">
        <v>233138</v>
      </c>
      <c r="E31" s="91">
        <v>89923.4</v>
      </c>
      <c r="F31" s="94"/>
      <c r="G31" s="94"/>
      <c r="H31" s="94">
        <v>78862</v>
      </c>
      <c r="I31" s="3"/>
      <c r="J31" s="3"/>
      <c r="K31" s="3"/>
    </row>
    <row r="32" spans="1:11" s="35" customFormat="1" ht="13.5" hidden="1" customHeight="1" x14ac:dyDescent="0.2">
      <c r="A32" s="33"/>
      <c r="B32" s="96" t="s">
        <v>29</v>
      </c>
      <c r="C32" s="34"/>
      <c r="D32" s="67">
        <v>250000</v>
      </c>
      <c r="E32" s="67">
        <v>402200</v>
      </c>
      <c r="F32" s="94"/>
      <c r="G32" s="94"/>
      <c r="H32" s="94"/>
      <c r="I32" s="3"/>
      <c r="J32" s="3"/>
      <c r="K32" s="3"/>
    </row>
    <row r="33" spans="1:11" s="35" customFormat="1" ht="13.5" hidden="1" customHeight="1" x14ac:dyDescent="0.2">
      <c r="A33" s="33"/>
      <c r="B33" s="96" t="s">
        <v>48</v>
      </c>
      <c r="C33" s="34"/>
      <c r="D33" s="67"/>
      <c r="E33" s="67"/>
      <c r="F33" s="94"/>
      <c r="G33" s="94"/>
      <c r="H33" s="94"/>
      <c r="I33" s="3"/>
      <c r="J33" s="3"/>
      <c r="K33" s="3"/>
    </row>
    <row r="34" spans="1:11" s="35" customFormat="1" ht="15" hidden="1" customHeight="1" x14ac:dyDescent="0.2">
      <c r="A34" s="33"/>
      <c r="B34" s="96" t="s">
        <v>53</v>
      </c>
      <c r="C34" s="34"/>
      <c r="D34" s="75"/>
      <c r="E34" s="91">
        <v>304300</v>
      </c>
      <c r="F34" s="54"/>
      <c r="G34" s="94"/>
      <c r="H34" s="94">
        <v>500000</v>
      </c>
      <c r="I34" s="3"/>
      <c r="J34" s="3"/>
      <c r="K34" s="3"/>
    </row>
    <row r="35" spans="1:11" ht="16.5" hidden="1" customHeight="1" x14ac:dyDescent="0.2">
      <c r="A35" s="36">
        <v>3</v>
      </c>
      <c r="B35" s="37" t="s">
        <v>15</v>
      </c>
      <c r="C35" s="27" t="s">
        <v>16</v>
      </c>
      <c r="D35" s="76">
        <f>D37</f>
        <v>2000</v>
      </c>
      <c r="E35" s="92">
        <f t="shared" ref="D35:H36" si="3">E36</f>
        <v>3500</v>
      </c>
      <c r="F35" s="56">
        <f t="shared" si="3"/>
        <v>0</v>
      </c>
      <c r="G35" s="81">
        <f t="shared" si="3"/>
        <v>0</v>
      </c>
      <c r="H35" s="81">
        <f t="shared" si="3"/>
        <v>0</v>
      </c>
      <c r="I35" s="3"/>
      <c r="J35" s="3"/>
      <c r="K35" s="3"/>
    </row>
    <row r="36" spans="1:11" ht="16.5" hidden="1" customHeight="1" x14ac:dyDescent="0.2">
      <c r="A36" s="13"/>
      <c r="B36" s="21" t="s">
        <v>17</v>
      </c>
      <c r="C36" s="39" t="s">
        <v>18</v>
      </c>
      <c r="D36" s="77">
        <f t="shared" si="3"/>
        <v>2000</v>
      </c>
      <c r="E36" s="78">
        <f t="shared" si="3"/>
        <v>3500</v>
      </c>
      <c r="F36" s="57">
        <f t="shared" si="3"/>
        <v>0</v>
      </c>
      <c r="G36" s="55">
        <f t="shared" si="3"/>
        <v>0</v>
      </c>
      <c r="H36" s="55">
        <f t="shared" si="3"/>
        <v>0</v>
      </c>
      <c r="I36" s="3"/>
      <c r="J36" s="3"/>
      <c r="K36" s="3"/>
    </row>
    <row r="37" spans="1:11" ht="29.25" hidden="1" customHeight="1" x14ac:dyDescent="0.2">
      <c r="A37" s="16"/>
      <c r="B37" s="21" t="s">
        <v>19</v>
      </c>
      <c r="C37" s="24" t="s">
        <v>20</v>
      </c>
      <c r="D37" s="77">
        <v>2000</v>
      </c>
      <c r="E37" s="78">
        <v>3500</v>
      </c>
      <c r="F37" s="57">
        <v>0</v>
      </c>
      <c r="G37" s="55">
        <v>0</v>
      </c>
      <c r="H37" s="55">
        <v>0</v>
      </c>
      <c r="I37" s="3"/>
      <c r="J37" s="3"/>
      <c r="K37" s="3"/>
    </row>
    <row r="38" spans="1:11" ht="63.75" hidden="1" customHeight="1" x14ac:dyDescent="0.2">
      <c r="A38" s="16"/>
      <c r="B38" s="21"/>
      <c r="C38" s="24"/>
      <c r="D38" s="78"/>
      <c r="E38" s="38"/>
      <c r="F38" s="38"/>
      <c r="G38" s="38"/>
      <c r="H38" s="38"/>
      <c r="I38" s="3"/>
      <c r="J38" s="3"/>
      <c r="K38" s="3"/>
    </row>
    <row r="39" spans="1:11" ht="15.75" customHeight="1" x14ac:dyDescent="0.2">
      <c r="A39" s="36">
        <v>3</v>
      </c>
      <c r="B39" s="40" t="s">
        <v>21</v>
      </c>
      <c r="C39" s="15" t="s">
        <v>37</v>
      </c>
      <c r="D39" s="66">
        <f>D41-D40</f>
        <v>105444</v>
      </c>
      <c r="E39" s="86">
        <f>E41-E40</f>
        <v>596444</v>
      </c>
      <c r="F39" s="58">
        <f>F41-F40</f>
        <v>59399</v>
      </c>
      <c r="G39" s="58">
        <f>G41-G40</f>
        <v>34560</v>
      </c>
      <c r="H39" s="58">
        <f>H41-H40</f>
        <v>40615</v>
      </c>
      <c r="I39" s="3"/>
      <c r="J39" s="3"/>
      <c r="K39" s="3"/>
    </row>
    <row r="40" spans="1:11" x14ac:dyDescent="0.2">
      <c r="A40" s="16"/>
      <c r="B40" s="41" t="s">
        <v>22</v>
      </c>
      <c r="C40" s="24" t="s">
        <v>35</v>
      </c>
      <c r="D40" s="67">
        <f>D17+D24+D35+24022881</f>
        <v>33235631</v>
      </c>
      <c r="E40" s="67">
        <f>E17+E24+E35+25517160.8</f>
        <v>33607683.200000003</v>
      </c>
      <c r="F40" s="53">
        <f>F17+F24+F35+36752419.59035+132181+1211655.4</f>
        <v>44320942.990350001</v>
      </c>
      <c r="G40" s="62">
        <f>G17+G24+G35+35159408.16304-318714.6</f>
        <v>40144084.563039996</v>
      </c>
      <c r="H40" s="62">
        <f>H17+H24+H35+30092443.42454+2710330.44484</f>
        <v>38436337.869379997</v>
      </c>
      <c r="I40" s="3"/>
    </row>
    <row r="41" spans="1:11" x14ac:dyDescent="0.2">
      <c r="A41" s="23"/>
      <c r="B41" s="41" t="s">
        <v>23</v>
      </c>
      <c r="C41" s="24" t="s">
        <v>36</v>
      </c>
      <c r="D41" s="60">
        <f>D20+D28+24632937</f>
        <v>33341075</v>
      </c>
      <c r="E41" s="60">
        <f>E20+E28+26866546.8</f>
        <v>34204127.200000003</v>
      </c>
      <c r="F41" s="51">
        <f>F20+F28+37861818.59035+132181+1211655.4</f>
        <v>44380341.990350001</v>
      </c>
      <c r="G41" s="9">
        <f>G20+G28+35593968.16304-318714.6</f>
        <v>40178644.563039996</v>
      </c>
      <c r="H41" s="9">
        <f>H20+H28+30454196.42454+2710330.44484</f>
        <v>38476952.869379997</v>
      </c>
      <c r="I41" s="3"/>
    </row>
    <row r="42" spans="1:11" ht="7.5" customHeight="1" x14ac:dyDescent="0.2">
      <c r="A42" s="16"/>
      <c r="B42" s="8"/>
      <c r="C42" s="42"/>
      <c r="D42" s="68"/>
      <c r="E42" s="68"/>
      <c r="F42" s="9"/>
      <c r="G42" s="9"/>
      <c r="H42" s="9"/>
      <c r="I42" s="3"/>
    </row>
    <row r="43" spans="1:11" ht="15" customHeight="1" x14ac:dyDescent="0.2">
      <c r="A43" s="16"/>
      <c r="B43" s="43" t="s">
        <v>24</v>
      </c>
      <c r="C43" s="44" t="s">
        <v>25</v>
      </c>
      <c r="D43" s="69">
        <f>D14+D23+D39+D35</f>
        <v>610056</v>
      </c>
      <c r="E43" s="87">
        <f>E14+E23+E39+E35</f>
        <v>1349386.0000000005</v>
      </c>
      <c r="F43" s="80">
        <f>F14+F23+F39+F35</f>
        <v>1109399</v>
      </c>
      <c r="G43" s="80">
        <f>G14+G23+G39+G35</f>
        <v>434560</v>
      </c>
      <c r="H43" s="80">
        <f>H14+H23+H39+H35</f>
        <v>361753</v>
      </c>
      <c r="I43" s="3"/>
    </row>
    <row r="44" spans="1:11" ht="18.75" customHeight="1" x14ac:dyDescent="0.2">
      <c r="A44" s="23"/>
      <c r="B44" s="14" t="s">
        <v>26</v>
      </c>
      <c r="C44" s="22"/>
      <c r="D44" s="79"/>
      <c r="E44" s="45"/>
      <c r="F44" s="46"/>
      <c r="G44" s="46"/>
      <c r="H44" s="46"/>
      <c r="I44" s="3"/>
    </row>
    <row r="45" spans="1:11" hidden="1" x14ac:dyDescent="0.2">
      <c r="I45" s="3"/>
    </row>
    <row r="46" spans="1:11" hidden="1" x14ac:dyDescent="0.2">
      <c r="I46" s="3"/>
    </row>
    <row r="47" spans="1:11" hidden="1" x14ac:dyDescent="0.2">
      <c r="I47" s="3"/>
    </row>
    <row r="48" spans="1:11" hidden="1" x14ac:dyDescent="0.2">
      <c r="I48" s="3"/>
    </row>
    <row r="49" spans="1:9" hidden="1" x14ac:dyDescent="0.2">
      <c r="I49" s="3"/>
    </row>
    <row r="50" spans="1:9" hidden="1" x14ac:dyDescent="0.2">
      <c r="I50" s="3"/>
    </row>
    <row r="51" spans="1:9" ht="8.4499999999999993" hidden="1" customHeight="1" x14ac:dyDescent="0.2">
      <c r="I51" s="3"/>
    </row>
    <row r="52" spans="1:9" ht="6.6" hidden="1" customHeight="1" x14ac:dyDescent="0.2">
      <c r="I52" s="3"/>
    </row>
    <row r="53" spans="1:9" ht="6.75" hidden="1" customHeight="1" x14ac:dyDescent="0.2">
      <c r="I53" s="3"/>
    </row>
    <row r="54" spans="1:9" ht="23.25" customHeight="1" x14ac:dyDescent="0.2">
      <c r="I54" s="3"/>
    </row>
    <row r="55" spans="1:9" ht="14.25" customHeight="1" x14ac:dyDescent="0.3">
      <c r="A55" s="109" t="s">
        <v>59</v>
      </c>
      <c r="B55" s="110"/>
      <c r="F55" s="4"/>
      <c r="G55" s="47"/>
    </row>
    <row r="56" spans="1:9" s="48" customFormat="1" ht="17.25" customHeight="1" x14ac:dyDescent="0.3">
      <c r="A56" s="109" t="s">
        <v>60</v>
      </c>
      <c r="B56" s="110"/>
      <c r="C56" s="104" t="s">
        <v>27</v>
      </c>
      <c r="D56" s="104"/>
      <c r="E56" s="104"/>
      <c r="F56" s="104"/>
      <c r="G56" s="104"/>
      <c r="H56" s="104"/>
    </row>
    <row r="57" spans="1:9" s="48" customFormat="1" ht="17.25" customHeight="1" x14ac:dyDescent="0.3">
      <c r="A57" s="103" t="s">
        <v>62</v>
      </c>
      <c r="B57" s="103"/>
      <c r="C57" s="104" t="s">
        <v>1</v>
      </c>
      <c r="D57" s="104"/>
      <c r="E57" s="104"/>
      <c r="F57" s="104"/>
      <c r="G57" s="104"/>
      <c r="H57" s="104"/>
      <c r="I57" s="49"/>
    </row>
    <row r="58" spans="1:9" s="48" customFormat="1" ht="9.75" customHeight="1" x14ac:dyDescent="0.3">
      <c r="A58" s="98"/>
      <c r="B58" s="98"/>
      <c r="C58"/>
      <c r="D58" s="49"/>
      <c r="E58" s="49"/>
      <c r="F58" s="49"/>
      <c r="G58" s="49"/>
    </row>
    <row r="59" spans="1:9" s="48" customFormat="1" ht="17.25" customHeight="1" x14ac:dyDescent="0.3">
      <c r="A59" s="103" t="s">
        <v>61</v>
      </c>
      <c r="B59" s="103"/>
      <c r="C59" s="104" t="s">
        <v>28</v>
      </c>
      <c r="D59" s="104"/>
      <c r="E59" s="104"/>
      <c r="F59" s="104"/>
      <c r="G59" s="104"/>
      <c r="H59" s="104"/>
    </row>
    <row r="71" spans="1:14" s="3" customFormat="1" x14ac:dyDescent="0.2">
      <c r="A71" s="4"/>
      <c r="B71" s="1"/>
      <c r="C71" s="4"/>
      <c r="H71" s="4"/>
      <c r="I71" s="4"/>
      <c r="J71" s="4"/>
      <c r="K71" s="4"/>
      <c r="L71" s="4"/>
      <c r="M71" s="4"/>
      <c r="N71" s="4"/>
    </row>
    <row r="75" spans="1:14" s="3" customFormat="1" x14ac:dyDescent="0.2">
      <c r="A75" s="4"/>
      <c r="B75" s="1"/>
      <c r="C75" s="4"/>
      <c r="H75" s="4"/>
      <c r="I75" s="4"/>
      <c r="J75" s="4"/>
      <c r="K75" s="4"/>
      <c r="L75" s="4"/>
      <c r="M75" s="4"/>
      <c r="N75" s="4"/>
    </row>
    <row r="76" spans="1:14" s="3" customFormat="1" x14ac:dyDescent="0.2">
      <c r="A76" s="4"/>
      <c r="B76" s="1"/>
      <c r="C76" s="4"/>
      <c r="H76" s="4"/>
      <c r="I76" s="4"/>
      <c r="J76" s="4"/>
      <c r="K76" s="4"/>
      <c r="L76" s="4"/>
      <c r="M76" s="4"/>
      <c r="N76" s="4"/>
    </row>
    <row r="79" spans="1:14" s="3" customFormat="1" x14ac:dyDescent="0.2">
      <c r="A79" s="4"/>
      <c r="B79" s="1"/>
      <c r="C79" s="4"/>
      <c r="H79" s="4"/>
      <c r="I79" s="4"/>
      <c r="J79" s="4"/>
      <c r="K79" s="4"/>
      <c r="L79" s="4"/>
      <c r="M79" s="4"/>
      <c r="N79" s="4"/>
    </row>
  </sheetData>
  <mergeCells count="14">
    <mergeCell ref="A59:B59"/>
    <mergeCell ref="C59:H59"/>
    <mergeCell ref="G1:H1"/>
    <mergeCell ref="G2:H2"/>
    <mergeCell ref="G3:H3"/>
    <mergeCell ref="G4:H4"/>
    <mergeCell ref="A7:F7"/>
    <mergeCell ref="A8:G8"/>
    <mergeCell ref="E10:F10"/>
    <mergeCell ref="A56:B56"/>
    <mergeCell ref="C56:H56"/>
    <mergeCell ref="A57:B57"/>
    <mergeCell ref="C57:H57"/>
    <mergeCell ref="A55:B55"/>
  </mergeCells>
  <printOptions horizontalCentered="1"/>
  <pageMargins left="0.78740157480314965" right="0.78740157480314965" top="1.3779527559055118" bottom="0.39370078740157483" header="0.31496062992125984" footer="0.31496062992125984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</vt:lpstr>
      <vt:lpstr>'2023-2025'!Область_печати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E.N.Nesmachko</dc:creator>
  <cp:lastModifiedBy>Пользователь</cp:lastModifiedBy>
  <cp:lastPrinted>2022-12-06T05:42:19Z</cp:lastPrinted>
  <dcterms:created xsi:type="dcterms:W3CDTF">2018-04-13T07:14:35Z</dcterms:created>
  <dcterms:modified xsi:type="dcterms:W3CDTF">2022-12-06T05:42:28Z</dcterms:modified>
</cp:coreProperties>
</file>