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3" sheetId="53" r:id="rId1"/>
    <sheet name="Лист1" sheetId="54" r:id="rId2"/>
  </sheets>
  <definedNames>
    <definedName name="_xlnm.Print_Titles" localSheetId="0">прил.3!$7:$8</definedName>
  </definedNames>
  <calcPr calcId="145621"/>
</workbook>
</file>

<file path=xl/calcChain.xml><?xml version="1.0" encoding="utf-8"?>
<calcChain xmlns="http://schemas.openxmlformats.org/spreadsheetml/2006/main">
  <c r="D12" i="53" l="1"/>
  <c r="D11" i="53"/>
  <c r="E11" i="53" l="1"/>
  <c r="E15" i="53"/>
  <c r="D15" i="53" s="1"/>
  <c r="E52" i="53"/>
  <c r="D74" i="53"/>
  <c r="E74" i="53"/>
  <c r="F57" i="53" l="1"/>
  <c r="G57" i="53"/>
  <c r="H57" i="53"/>
  <c r="I57" i="53"/>
  <c r="J57" i="53"/>
  <c r="F56" i="53"/>
  <c r="G56" i="53"/>
  <c r="H56" i="53"/>
  <c r="I56" i="53"/>
  <c r="J56" i="53"/>
  <c r="E57" i="53"/>
  <c r="E12" i="53" s="1"/>
  <c r="E56" i="53"/>
  <c r="D56" i="53"/>
  <c r="I35" i="54" l="1"/>
  <c r="I15" i="54" s="1"/>
  <c r="I34" i="54"/>
  <c r="I14" i="54" s="1"/>
  <c r="G35" i="54"/>
  <c r="G34" i="54"/>
  <c r="J35" i="54"/>
  <c r="J34" i="54"/>
  <c r="F35" i="54"/>
  <c r="F34" i="54"/>
  <c r="F25" i="54"/>
  <c r="D25" i="54" s="1"/>
  <c r="G25" i="54"/>
  <c r="H25" i="54"/>
  <c r="I25" i="54"/>
  <c r="J25" i="54"/>
  <c r="F24" i="54"/>
  <c r="G24" i="54"/>
  <c r="G22" i="54" s="1"/>
  <c r="H24" i="54"/>
  <c r="H14" i="54" s="1"/>
  <c r="I24" i="54"/>
  <c r="J24" i="54"/>
  <c r="H39" i="53"/>
  <c r="I39" i="53"/>
  <c r="J39" i="53"/>
  <c r="G39" i="53"/>
  <c r="F34" i="53"/>
  <c r="G34" i="53"/>
  <c r="H34" i="53"/>
  <c r="I34" i="53"/>
  <c r="J34" i="53"/>
  <c r="J29" i="53"/>
  <c r="F29" i="53"/>
  <c r="I37" i="54"/>
  <c r="G37" i="54"/>
  <c r="E25" i="54"/>
  <c r="E24" i="54"/>
  <c r="F27" i="54"/>
  <c r="D27" i="54" s="1"/>
  <c r="F20" i="54"/>
  <c r="G20" i="54"/>
  <c r="H20" i="54"/>
  <c r="H15" i="54" s="1"/>
  <c r="I20" i="54"/>
  <c r="J20" i="54"/>
  <c r="F19" i="54"/>
  <c r="F17" i="54" s="1"/>
  <c r="G19" i="54"/>
  <c r="H19" i="54"/>
  <c r="I19" i="54"/>
  <c r="J19" i="54"/>
  <c r="J17" i="54" s="1"/>
  <c r="H32" i="54"/>
  <c r="E20" i="54"/>
  <c r="E19" i="54"/>
  <c r="E14" i="54" s="1"/>
  <c r="D76" i="54"/>
  <c r="D75" i="54"/>
  <c r="D74" i="54"/>
  <c r="D73" i="54"/>
  <c r="J72" i="54"/>
  <c r="I72" i="54" s="1"/>
  <c r="H72" i="54" s="1"/>
  <c r="G72" i="54" s="1"/>
  <c r="F72" i="54" s="1"/>
  <c r="E72" i="54" s="1"/>
  <c r="D72" i="54" s="1"/>
  <c r="J71" i="54"/>
  <c r="I71" i="54"/>
  <c r="H71" i="54" s="1"/>
  <c r="G71" i="54" s="1"/>
  <c r="F71" i="54" s="1"/>
  <c r="E71" i="54" s="1"/>
  <c r="D71" i="54" s="1"/>
  <c r="D70" i="54"/>
  <c r="J69" i="54"/>
  <c r="I69" i="54"/>
  <c r="H69" i="54" s="1"/>
  <c r="G69" i="54" s="1"/>
  <c r="F69" i="54" s="1"/>
  <c r="E69" i="54" s="1"/>
  <c r="D69" i="54" s="1"/>
  <c r="J68" i="54"/>
  <c r="I68" i="54"/>
  <c r="I67" i="54" s="1"/>
  <c r="H68" i="54"/>
  <c r="G68" i="54" s="1"/>
  <c r="J67" i="54"/>
  <c r="D66" i="54"/>
  <c r="J65" i="54"/>
  <c r="I65" i="54" s="1"/>
  <c r="H65" i="54" s="1"/>
  <c r="G65" i="54" s="1"/>
  <c r="F65" i="54" s="1"/>
  <c r="E65" i="54" s="1"/>
  <c r="D65" i="54" s="1"/>
  <c r="J64" i="54"/>
  <c r="I64" i="54" s="1"/>
  <c r="J63" i="54"/>
  <c r="J62" i="54" s="1"/>
  <c r="I63" i="54"/>
  <c r="H63" i="54" s="1"/>
  <c r="J61" i="54"/>
  <c r="I61" i="54" s="1"/>
  <c r="H61" i="54" s="1"/>
  <c r="G61" i="54" s="1"/>
  <c r="F61" i="54" s="1"/>
  <c r="E61" i="54" s="1"/>
  <c r="D61" i="54" s="1"/>
  <c r="J60" i="54"/>
  <c r="I60" i="54" s="1"/>
  <c r="D59" i="54"/>
  <c r="J58" i="54"/>
  <c r="I58" i="54" s="1"/>
  <c r="J56" i="54"/>
  <c r="I56" i="54"/>
  <c r="H56" i="54"/>
  <c r="G56" i="54"/>
  <c r="F56" i="54"/>
  <c r="E56" i="54"/>
  <c r="D56" i="54"/>
  <c r="J55" i="54"/>
  <c r="J54" i="54"/>
  <c r="J53" i="54"/>
  <c r="J52" i="54" s="1"/>
  <c r="I53" i="54"/>
  <c r="H53" i="54" s="1"/>
  <c r="D51" i="54"/>
  <c r="D50" i="54"/>
  <c r="D49" i="54"/>
  <c r="D47" i="54" s="1"/>
  <c r="J47" i="54"/>
  <c r="I47" i="54"/>
  <c r="H47" i="54"/>
  <c r="G47" i="54"/>
  <c r="F47" i="54"/>
  <c r="E47" i="54"/>
  <c r="D46" i="54"/>
  <c r="D45" i="54"/>
  <c r="D44" i="54"/>
  <c r="D43" i="54"/>
  <c r="J42" i="54"/>
  <c r="I42" i="54"/>
  <c r="H42" i="54"/>
  <c r="G42" i="54"/>
  <c r="F42" i="54"/>
  <c r="E42" i="54"/>
  <c r="D42" i="54" s="1"/>
  <c r="D41" i="54"/>
  <c r="D40" i="54"/>
  <c r="D39" i="54"/>
  <c r="D38" i="54"/>
  <c r="E37" i="54"/>
  <c r="D37" i="54"/>
  <c r="D36" i="54"/>
  <c r="D33" i="54"/>
  <c r="E32" i="54"/>
  <c r="D31" i="54"/>
  <c r="D30" i="54"/>
  <c r="D29" i="54"/>
  <c r="D28" i="54"/>
  <c r="E27" i="54"/>
  <c r="D26" i="54"/>
  <c r="D24" i="54"/>
  <c r="D23" i="54"/>
  <c r="J22" i="54"/>
  <c r="I22" i="54"/>
  <c r="H22" i="54"/>
  <c r="E22" i="54"/>
  <c r="D21" i="54"/>
  <c r="D18" i="54"/>
  <c r="I17" i="54"/>
  <c r="G17" i="54"/>
  <c r="J16" i="54"/>
  <c r="I16" i="54"/>
  <c r="H16" i="54"/>
  <c r="G16" i="54" s="1"/>
  <c r="J13" i="54"/>
  <c r="I13" i="54"/>
  <c r="H13" i="54"/>
  <c r="G13" i="54"/>
  <c r="F13" i="54"/>
  <c r="E13" i="54"/>
  <c r="D13" i="54"/>
  <c r="J11" i="54"/>
  <c r="I11" i="54"/>
  <c r="D11" i="54"/>
  <c r="J8" i="54"/>
  <c r="I32" i="54" l="1"/>
  <c r="G15" i="54"/>
  <c r="G32" i="54"/>
  <c r="J15" i="54"/>
  <c r="J10" i="54" s="1"/>
  <c r="D35" i="54"/>
  <c r="J32" i="54"/>
  <c r="D34" i="54"/>
  <c r="F15" i="54"/>
  <c r="F32" i="54"/>
  <c r="G14" i="54"/>
  <c r="F22" i="54"/>
  <c r="D22" i="54" s="1"/>
  <c r="H17" i="54"/>
  <c r="D20" i="54"/>
  <c r="F14" i="54"/>
  <c r="J14" i="54"/>
  <c r="H12" i="54"/>
  <c r="I12" i="54"/>
  <c r="E15" i="54"/>
  <c r="D19" i="54"/>
  <c r="E17" i="54"/>
  <c r="D17" i="54" s="1"/>
  <c r="I57" i="54"/>
  <c r="H58" i="54"/>
  <c r="H62" i="54"/>
  <c r="G63" i="54"/>
  <c r="G53" i="54"/>
  <c r="G12" i="54"/>
  <c r="F16" i="54"/>
  <c r="G11" i="54"/>
  <c r="H60" i="54"/>
  <c r="I55" i="54"/>
  <c r="I10" i="54" s="1"/>
  <c r="I54" i="54"/>
  <c r="I9" i="54" s="1"/>
  <c r="H64" i="54"/>
  <c r="G67" i="54"/>
  <c r="F68" i="54"/>
  <c r="H8" i="54"/>
  <c r="J57" i="54"/>
  <c r="I62" i="54"/>
  <c r="H67" i="54"/>
  <c r="I8" i="54"/>
  <c r="H11" i="54"/>
  <c r="E58" i="53"/>
  <c r="F58" i="53"/>
  <c r="G58" i="53"/>
  <c r="H58" i="53"/>
  <c r="I58" i="53"/>
  <c r="J58" i="53"/>
  <c r="J55" i="53"/>
  <c r="I55" i="53" s="1"/>
  <c r="H55" i="53" s="1"/>
  <c r="G55" i="53" s="1"/>
  <c r="F55" i="53" s="1"/>
  <c r="E55" i="53" s="1"/>
  <c r="J73" i="53"/>
  <c r="I73" i="53" s="1"/>
  <c r="H73" i="53" s="1"/>
  <c r="G73" i="53" s="1"/>
  <c r="F73" i="53" s="1"/>
  <c r="E73" i="53" s="1"/>
  <c r="J71" i="53"/>
  <c r="J69" i="53" s="1"/>
  <c r="J70" i="53"/>
  <c r="I70" i="53" s="1"/>
  <c r="J64" i="53"/>
  <c r="J67" i="53"/>
  <c r="I67" i="53" s="1"/>
  <c r="H67" i="53" s="1"/>
  <c r="G67" i="53" s="1"/>
  <c r="F67" i="53" s="1"/>
  <c r="J66" i="53"/>
  <c r="I66" i="53" s="1"/>
  <c r="H66" i="53" s="1"/>
  <c r="G66" i="53" s="1"/>
  <c r="F66" i="53" s="1"/>
  <c r="E66" i="53" s="1"/>
  <c r="J65" i="53"/>
  <c r="I65" i="53" s="1"/>
  <c r="H65" i="53" s="1"/>
  <c r="G65" i="53" s="1"/>
  <c r="F65" i="53" s="1"/>
  <c r="E65" i="53" s="1"/>
  <c r="E64" i="53" s="1"/>
  <c r="J63" i="53"/>
  <c r="I63" i="53" s="1"/>
  <c r="H63" i="53" s="1"/>
  <c r="G63" i="53" s="1"/>
  <c r="F63" i="53" s="1"/>
  <c r="E63" i="53" s="1"/>
  <c r="J62" i="53"/>
  <c r="I62" i="53" s="1"/>
  <c r="H62" i="53" s="1"/>
  <c r="G62" i="53" s="1"/>
  <c r="F62" i="53" s="1"/>
  <c r="E62" i="53" s="1"/>
  <c r="J60" i="53"/>
  <c r="I60" i="53" s="1"/>
  <c r="H60" i="53" s="1"/>
  <c r="G60" i="53" s="1"/>
  <c r="F60" i="53" s="1"/>
  <c r="E60" i="53" s="1"/>
  <c r="E59" i="53" l="1"/>
  <c r="H59" i="53"/>
  <c r="H64" i="53"/>
  <c r="G59" i="53"/>
  <c r="G64" i="53"/>
  <c r="J54" i="53"/>
  <c r="J59" i="53"/>
  <c r="F59" i="53"/>
  <c r="F64" i="53"/>
  <c r="I59" i="53"/>
  <c r="I64" i="53"/>
  <c r="D32" i="54"/>
  <c r="D15" i="54"/>
  <c r="D14" i="54"/>
  <c r="J9" i="54"/>
  <c r="J7" i="54" s="1"/>
  <c r="J12" i="54"/>
  <c r="G8" i="54"/>
  <c r="F53" i="54"/>
  <c r="I52" i="54"/>
  <c r="H54" i="54"/>
  <c r="G64" i="54"/>
  <c r="H57" i="54"/>
  <c r="G58" i="54"/>
  <c r="G60" i="54"/>
  <c r="H55" i="54"/>
  <c r="H10" i="54" s="1"/>
  <c r="F12" i="54"/>
  <c r="F11" i="54"/>
  <c r="E16" i="54"/>
  <c r="I7" i="54"/>
  <c r="F67" i="54"/>
  <c r="E68" i="54"/>
  <c r="G62" i="54"/>
  <c r="F63" i="54"/>
  <c r="I71" i="53"/>
  <c r="H71" i="53" s="1"/>
  <c r="G71" i="53" s="1"/>
  <c r="F71" i="53" s="1"/>
  <c r="E71" i="53" s="1"/>
  <c r="E54" i="53" s="1"/>
  <c r="H70" i="53"/>
  <c r="I69" i="53"/>
  <c r="F17" i="53"/>
  <c r="G17" i="53"/>
  <c r="H17" i="53"/>
  <c r="I17" i="53"/>
  <c r="J17" i="53"/>
  <c r="F16" i="53"/>
  <c r="G16" i="53"/>
  <c r="H16" i="53"/>
  <c r="I16" i="53"/>
  <c r="J16" i="53"/>
  <c r="E17" i="53"/>
  <c r="E16" i="53"/>
  <c r="D52" i="53"/>
  <c r="D53" i="53"/>
  <c r="D51" i="53"/>
  <c r="F49" i="53"/>
  <c r="G49" i="53"/>
  <c r="H49" i="53"/>
  <c r="I49" i="53"/>
  <c r="J49" i="53"/>
  <c r="E49" i="53"/>
  <c r="D49" i="53" l="1"/>
  <c r="I54" i="53"/>
  <c r="G54" i="53"/>
  <c r="H54" i="53"/>
  <c r="F54" i="53"/>
  <c r="F58" i="54"/>
  <c r="G57" i="54"/>
  <c r="E53" i="54"/>
  <c r="F8" i="54"/>
  <c r="E11" i="54"/>
  <c r="E12" i="54"/>
  <c r="D12" i="54" s="1"/>
  <c r="F64" i="54"/>
  <c r="G54" i="54"/>
  <c r="E63" i="54"/>
  <c r="F62" i="54"/>
  <c r="D68" i="54"/>
  <c r="D67" i="54" s="1"/>
  <c r="E67" i="54"/>
  <c r="F60" i="54"/>
  <c r="G55" i="54"/>
  <c r="G10" i="54" s="1"/>
  <c r="H9" i="54"/>
  <c r="H7" i="54" s="1"/>
  <c r="H52" i="54"/>
  <c r="H69" i="53"/>
  <c r="G70" i="53"/>
  <c r="F15" i="53"/>
  <c r="G15" i="53"/>
  <c r="H15" i="53"/>
  <c r="I15" i="53"/>
  <c r="J15" i="53"/>
  <c r="F11" i="53"/>
  <c r="G11" i="53"/>
  <c r="H11" i="53"/>
  <c r="I11" i="53"/>
  <c r="J11" i="53"/>
  <c r="J12" i="53"/>
  <c r="F12" i="53"/>
  <c r="G12" i="53"/>
  <c r="H12" i="53"/>
  <c r="I12" i="53"/>
  <c r="F44" i="53"/>
  <c r="G44" i="53"/>
  <c r="H44" i="53"/>
  <c r="I44" i="53"/>
  <c r="J44" i="53"/>
  <c r="J18" i="53"/>
  <c r="F24" i="53"/>
  <c r="G24" i="53"/>
  <c r="H24" i="53"/>
  <c r="I24" i="53"/>
  <c r="J24" i="53"/>
  <c r="F19" i="53"/>
  <c r="G19" i="53"/>
  <c r="H19" i="53"/>
  <c r="I19" i="53"/>
  <c r="J19" i="53"/>
  <c r="E10" i="53"/>
  <c r="E44" i="53"/>
  <c r="E39" i="53"/>
  <c r="E34" i="53"/>
  <c r="E29" i="53"/>
  <c r="E24" i="53"/>
  <c r="E19" i="53"/>
  <c r="F54" i="54" l="1"/>
  <c r="E64" i="54"/>
  <c r="D53" i="54"/>
  <c r="E8" i="54"/>
  <c r="E60" i="54"/>
  <c r="F55" i="54"/>
  <c r="F10" i="54" s="1"/>
  <c r="D63" i="54"/>
  <c r="E62" i="54"/>
  <c r="G9" i="54"/>
  <c r="G7" i="54" s="1"/>
  <c r="G52" i="54"/>
  <c r="E58" i="54"/>
  <c r="F57" i="54"/>
  <c r="G69" i="53"/>
  <c r="F70" i="53"/>
  <c r="I10" i="53"/>
  <c r="H10" i="53"/>
  <c r="G10" i="53"/>
  <c r="I18" i="53"/>
  <c r="J13" i="53"/>
  <c r="J14" i="53"/>
  <c r="J10" i="53"/>
  <c r="F10" i="53"/>
  <c r="D25" i="53"/>
  <c r="D26" i="53"/>
  <c r="D27" i="53"/>
  <c r="D28" i="53"/>
  <c r="D29" i="53"/>
  <c r="D30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55" i="53"/>
  <c r="D60" i="53"/>
  <c r="D61" i="53"/>
  <c r="D62" i="53"/>
  <c r="D63" i="53"/>
  <c r="D65" i="53"/>
  <c r="D66" i="53"/>
  <c r="D67" i="53"/>
  <c r="D68" i="53"/>
  <c r="D58" i="53" s="1"/>
  <c r="D13" i="53" s="1"/>
  <c r="D71" i="53"/>
  <c r="D72" i="53"/>
  <c r="D73" i="53"/>
  <c r="D24" i="53"/>
  <c r="D20" i="53"/>
  <c r="D21" i="53"/>
  <c r="D22" i="53"/>
  <c r="D23" i="53"/>
  <c r="D19" i="53"/>
  <c r="D16" i="53"/>
  <c r="D17" i="53"/>
  <c r="D57" i="53" l="1"/>
  <c r="D64" i="53"/>
  <c r="D59" i="53"/>
  <c r="D8" i="54"/>
  <c r="D60" i="54"/>
  <c r="D55" i="54" s="1"/>
  <c r="D10" i="54" s="1"/>
  <c r="E55" i="54"/>
  <c r="E10" i="54" s="1"/>
  <c r="E54" i="54"/>
  <c r="D64" i="54"/>
  <c r="D54" i="54" s="1"/>
  <c r="D9" i="54" s="1"/>
  <c r="E57" i="54"/>
  <c r="D58" i="54"/>
  <c r="F9" i="54"/>
  <c r="F7" i="54" s="1"/>
  <c r="F52" i="54"/>
  <c r="J9" i="53"/>
  <c r="E70" i="53"/>
  <c r="F69" i="53"/>
  <c r="D10" i="53"/>
  <c r="H18" i="53"/>
  <c r="I13" i="53"/>
  <c r="I9" i="53" s="1"/>
  <c r="I14" i="53"/>
  <c r="D54" i="53" l="1"/>
  <c r="D7" i="54"/>
  <c r="E9" i="54"/>
  <c r="E7" i="54" s="1"/>
  <c r="E52" i="54"/>
  <c r="D52" i="54"/>
  <c r="D57" i="54"/>
  <c r="D62" i="54"/>
  <c r="E69" i="53"/>
  <c r="D70" i="53"/>
  <c r="D69" i="53" s="1"/>
  <c r="D9" i="53"/>
  <c r="G18" i="53"/>
  <c r="H13" i="53"/>
  <c r="H9" i="53" s="1"/>
  <c r="H14" i="53"/>
  <c r="F18" i="53" l="1"/>
  <c r="G13" i="53"/>
  <c r="G9" i="53" s="1"/>
  <c r="G14" i="53"/>
  <c r="E18" i="53" l="1"/>
  <c r="F13" i="53"/>
  <c r="F9" i="53" s="1"/>
  <c r="F14" i="53"/>
  <c r="E14" i="53" l="1"/>
  <c r="D14" i="53" s="1"/>
  <c r="E13" i="53"/>
  <c r="E9" i="53" s="1"/>
</calcChain>
</file>

<file path=xl/sharedStrings.xml><?xml version="1.0" encoding="utf-8"?>
<sst xmlns="http://schemas.openxmlformats.org/spreadsheetml/2006/main" count="211" uniqueCount="46">
  <si>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</si>
  <si>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</si>
  <si>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</si>
  <si>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</si>
  <si>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</si>
  <si>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</si>
  <si>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</si>
  <si>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</si>
  <si>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</si>
  <si>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</si>
  <si>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</si>
  <si>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</si>
  <si>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</si>
  <si>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</si>
  <si>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</si>
  <si>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</si>
  <si>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</si>
  <si>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</si>
  <si>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</si>
  <si>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</si>
  <si>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</si>
  <si>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</si>
  <si>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</si>
  <si>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</si>
  <si>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</si>
  <si>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</si>
  <si>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</si>
  <si>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</si>
  <si>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Содержание службы заказчика</t>
  </si>
  <si>
    <t>Совершенствование системы контроля и управления пассажирским транспортом</t>
  </si>
  <si>
    <t>Развитие транспортной системы</t>
  </si>
  <si>
    <t>ВСЕГО</t>
  </si>
  <si>
    <t>Развитие городского пассажирского транспорта</t>
  </si>
  <si>
    <t>Развитие дорожного хозяйства</t>
  </si>
  <si>
    <t>всего, в том числе</t>
  </si>
  <si>
    <t>Мероприятие 2.4</t>
  </si>
  <si>
    <t>Создание системы скоростного рельсового пассажирского транспорта</t>
  </si>
  <si>
    <t>к муниципальной программе</t>
  </si>
  <si>
    <t>Приложение № 6</t>
  </si>
  <si>
    <t>Мероприятие 1.9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</si>
  <si>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качественные  дороги»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</si>
  <si>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                                        «Развитие транспортной системы» ( II этап)</t>
  </si>
  <si>
    <t>Руководитель управления дорожного хозяйства</t>
  </si>
  <si>
    <t>О.В. Котов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</si>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</sst>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0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left" vertical="center" wrapText="1"/>
    </xf>
    <xf numFmtId="4" fontId="8" fillId="2" borderId="0" xfId="0" applyNumberFormat="1" applyFont="1" applyFill="1" applyAlignment="1"/>
    <xf numFmtId="4" fontId="0" fillId="2" borderId="0" xfId="0" applyNumberFormat="1" applyFont="1" applyFill="1"/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9"/>
  <sheetViews>
    <sheetView tabSelected="1" view="pageLayout" topLeftCell="A7" zoomScale="71" zoomScaleNormal="100" zoomScalePageLayoutView="71" workbookViewId="0">
      <selection activeCell="D13" sqref="D13"/>
    </sheetView>
  </sheetViews>
  <sheetFormatPr defaultRowHeight="12.75" x14ac:dyDescent="0.2"/>
  <cols>
    <col min="1" max="1" width="18.5703125" style="14" customWidth="1"/>
    <col min="2" max="2" width="30.28515625" style="6" customWidth="1"/>
    <col min="3" max="3" width="25" style="1" customWidth="1"/>
    <col min="4" max="4" width="19" style="2" customWidth="1"/>
    <col min="5" max="5" width="18.7109375" style="2" customWidth="1"/>
    <col min="6" max="6" width="19" style="2" customWidth="1"/>
    <col min="7" max="7" width="18.140625" style="2" customWidth="1"/>
    <col min="8" max="8" width="17.140625" style="2" customWidth="1"/>
    <col min="9" max="9" width="16.5703125" style="2" customWidth="1"/>
    <col min="10" max="10" width="20.7109375" style="2" customWidth="1"/>
    <col min="11" max="11" width="16.140625" style="1" customWidth="1"/>
    <col min="12" max="12" width="15.28515625" style="1" customWidth="1"/>
    <col min="13" max="16384" width="9.140625" style="1"/>
  </cols>
  <sheetData>
    <row r="1" spans="1:15" s="24" customFormat="1" ht="25.5" customHeight="1" x14ac:dyDescent="0.35">
      <c r="A1" s="34"/>
      <c r="B1" s="23"/>
      <c r="D1" s="35"/>
      <c r="E1" s="46"/>
      <c r="F1" s="35"/>
      <c r="G1" s="54" t="s">
        <v>38</v>
      </c>
      <c r="H1" s="54"/>
      <c r="I1" s="54"/>
      <c r="J1" s="54"/>
      <c r="K1" s="54"/>
      <c r="L1" s="37"/>
      <c r="M1" s="61"/>
      <c r="N1" s="61"/>
      <c r="O1" s="61"/>
    </row>
    <row r="2" spans="1:15" s="24" customFormat="1" ht="18.75" customHeight="1" x14ac:dyDescent="0.35">
      <c r="A2" s="25"/>
      <c r="B2" s="23"/>
      <c r="C2" s="33"/>
      <c r="D2" s="35"/>
      <c r="E2" s="46"/>
      <c r="F2" s="35"/>
      <c r="G2" s="54" t="s">
        <v>37</v>
      </c>
      <c r="H2" s="54"/>
      <c r="I2" s="54"/>
      <c r="J2" s="54"/>
      <c r="K2" s="54"/>
      <c r="L2" s="37"/>
      <c r="M2" s="61"/>
      <c r="N2" s="61"/>
      <c r="O2" s="61"/>
    </row>
    <row r="3" spans="1:15" s="24" customFormat="1" ht="25.5" customHeight="1" x14ac:dyDescent="0.35">
      <c r="A3" s="30"/>
      <c r="B3" s="23"/>
      <c r="D3" s="31"/>
      <c r="E3" s="46"/>
      <c r="F3" s="31"/>
      <c r="G3" s="54"/>
      <c r="H3" s="54"/>
      <c r="I3" s="54"/>
      <c r="J3" s="54"/>
    </row>
    <row r="4" spans="1:15" s="24" customFormat="1" ht="18.75" customHeight="1" x14ac:dyDescent="0.35">
      <c r="A4" s="25"/>
      <c r="B4" s="23"/>
      <c r="C4" s="28"/>
      <c r="D4" s="31"/>
      <c r="E4" s="46"/>
      <c r="F4" s="31"/>
      <c r="G4" s="59"/>
      <c r="H4" s="59"/>
      <c r="I4" s="59"/>
      <c r="J4" s="59"/>
    </row>
    <row r="5" spans="1:15" s="24" customFormat="1" ht="79.5" customHeight="1" x14ac:dyDescent="0.35">
      <c r="A5" s="60" t="s">
        <v>41</v>
      </c>
      <c r="B5" s="60"/>
      <c r="C5" s="60"/>
      <c r="D5" s="60"/>
      <c r="E5" s="60"/>
      <c r="F5" s="60"/>
      <c r="G5" s="60"/>
      <c r="H5" s="60"/>
      <c r="I5" s="60"/>
      <c r="J5" s="60"/>
    </row>
    <row r="6" spans="1:15" ht="9" hidden="1" customHeight="1" x14ac:dyDescent="0.2">
      <c r="A6" s="15"/>
      <c r="B6" s="9"/>
      <c r="C6" s="4"/>
      <c r="D6" s="5"/>
      <c r="E6" s="5"/>
      <c r="F6" s="5"/>
      <c r="G6" s="5"/>
      <c r="H6" s="5"/>
    </row>
    <row r="7" spans="1:15" s="3" customFormat="1" ht="36" customHeight="1" x14ac:dyDescent="0.2">
      <c r="A7" s="55" t="s">
        <v>2</v>
      </c>
      <c r="B7" s="57" t="s">
        <v>7</v>
      </c>
      <c r="C7" s="50" t="s">
        <v>5</v>
      </c>
      <c r="D7" s="50" t="s">
        <v>9</v>
      </c>
      <c r="E7" s="50"/>
      <c r="F7" s="50"/>
      <c r="G7" s="50"/>
      <c r="H7" s="50"/>
      <c r="I7" s="50"/>
      <c r="J7" s="50"/>
    </row>
    <row r="8" spans="1:15" ht="48.75" customHeight="1" x14ac:dyDescent="0.2">
      <c r="A8" s="56"/>
      <c r="B8" s="58"/>
      <c r="C8" s="50"/>
      <c r="D8" s="32" t="s">
        <v>31</v>
      </c>
      <c r="E8" s="44">
        <v>2025</v>
      </c>
      <c r="F8" s="32">
        <v>2026</v>
      </c>
      <c r="G8" s="32">
        <v>2027</v>
      </c>
      <c r="H8" s="32">
        <v>2028</v>
      </c>
      <c r="I8" s="32">
        <v>2029</v>
      </c>
      <c r="J8" s="32">
        <v>2030</v>
      </c>
    </row>
    <row r="9" spans="1:15" ht="27.75" customHeight="1" x14ac:dyDescent="0.2">
      <c r="A9" s="47" t="s">
        <v>8</v>
      </c>
      <c r="B9" s="47" t="s">
        <v>30</v>
      </c>
      <c r="C9" s="18" t="s">
        <v>34</v>
      </c>
      <c r="D9" s="17">
        <f>D10+D11+D12+D13</f>
        <v>22340669.25</v>
      </c>
      <c r="E9" s="17">
        <f t="shared" ref="E9:J9" si="0">E10+E11+E12+E13</f>
        <v>4959891.8</v>
      </c>
      <c r="F9" s="17">
        <f t="shared" si="0"/>
        <v>3288513.13</v>
      </c>
      <c r="G9" s="17">
        <f t="shared" si="0"/>
        <v>3376582.85</v>
      </c>
      <c r="H9" s="17">
        <f t="shared" si="0"/>
        <v>3470249.07</v>
      </c>
      <c r="I9" s="17">
        <f t="shared" si="0"/>
        <v>3569818.59</v>
      </c>
      <c r="J9" s="17">
        <f t="shared" si="0"/>
        <v>3675613.8099999996</v>
      </c>
      <c r="L9" s="27"/>
    </row>
    <row r="10" spans="1:15" ht="22.5" customHeight="1" x14ac:dyDescent="0.2">
      <c r="A10" s="48"/>
      <c r="B10" s="48"/>
      <c r="C10" s="18" t="s">
        <v>6</v>
      </c>
      <c r="D10" s="17">
        <f t="shared" ref="D10:J13" si="1">D15+D55</f>
        <v>2155031.6</v>
      </c>
      <c r="E10" s="17">
        <f t="shared" si="1"/>
        <v>2155031.6</v>
      </c>
      <c r="F10" s="17">
        <f t="shared" si="1"/>
        <v>0</v>
      </c>
      <c r="G10" s="17">
        <f t="shared" si="1"/>
        <v>0</v>
      </c>
      <c r="H10" s="17">
        <f t="shared" si="1"/>
        <v>0</v>
      </c>
      <c r="I10" s="17">
        <f t="shared" si="1"/>
        <v>0</v>
      </c>
      <c r="J10" s="17">
        <f t="shared" si="1"/>
        <v>0</v>
      </c>
      <c r="L10" s="27"/>
    </row>
    <row r="11" spans="1:15" ht="22.5" customHeight="1" x14ac:dyDescent="0.2">
      <c r="A11" s="48"/>
      <c r="B11" s="48"/>
      <c r="C11" s="18" t="s">
        <v>4</v>
      </c>
      <c r="D11" s="17">
        <f>D16+D56+D76</f>
        <v>13814215.4</v>
      </c>
      <c r="E11" s="17">
        <f>E16+E56+E76</f>
        <v>2425620.4</v>
      </c>
      <c r="F11" s="17">
        <f t="shared" si="1"/>
        <v>2277719</v>
      </c>
      <c r="G11" s="17">
        <f t="shared" si="1"/>
        <v>2277719</v>
      </c>
      <c r="H11" s="17">
        <f t="shared" si="1"/>
        <v>2277719</v>
      </c>
      <c r="I11" s="17">
        <f t="shared" si="1"/>
        <v>2277719</v>
      </c>
      <c r="J11" s="17">
        <f t="shared" si="1"/>
        <v>2277719</v>
      </c>
      <c r="L11" s="27"/>
    </row>
    <row r="12" spans="1:15" ht="27" customHeight="1" x14ac:dyDescent="0.2">
      <c r="A12" s="48"/>
      <c r="B12" s="48"/>
      <c r="C12" s="18" t="s">
        <v>11</v>
      </c>
      <c r="D12" s="17">
        <f>D17+D57+D77</f>
        <v>725360.94</v>
      </c>
      <c r="E12" s="17">
        <f>E17+E57+E77</f>
        <v>154267</v>
      </c>
      <c r="F12" s="17">
        <f t="shared" si="1"/>
        <v>113519.03</v>
      </c>
      <c r="G12" s="17">
        <f t="shared" si="1"/>
        <v>113855.19</v>
      </c>
      <c r="H12" s="17">
        <f t="shared" si="1"/>
        <v>114204.8</v>
      </c>
      <c r="I12" s="17">
        <f t="shared" si="1"/>
        <v>114568.39</v>
      </c>
      <c r="J12" s="17">
        <f t="shared" si="1"/>
        <v>114946.53</v>
      </c>
    </row>
    <row r="13" spans="1:15" ht="27" customHeight="1" x14ac:dyDescent="0.2">
      <c r="A13" s="49"/>
      <c r="B13" s="49"/>
      <c r="C13" s="18" t="s">
        <v>10</v>
      </c>
      <c r="D13" s="17">
        <f t="shared" si="1"/>
        <v>5646061.3100000005</v>
      </c>
      <c r="E13" s="17">
        <f t="shared" si="1"/>
        <v>224972.79999999999</v>
      </c>
      <c r="F13" s="17">
        <f t="shared" si="1"/>
        <v>897275.1</v>
      </c>
      <c r="G13" s="17">
        <f t="shared" si="1"/>
        <v>985008.66</v>
      </c>
      <c r="H13" s="17">
        <f t="shared" si="1"/>
        <v>1078325.27</v>
      </c>
      <c r="I13" s="17">
        <f t="shared" si="1"/>
        <v>1177531.2</v>
      </c>
      <c r="J13" s="17">
        <f t="shared" si="1"/>
        <v>1282948.28</v>
      </c>
      <c r="L13" s="27"/>
    </row>
    <row r="14" spans="1:15" ht="27" customHeight="1" x14ac:dyDescent="0.2">
      <c r="A14" s="19" t="s">
        <v>0</v>
      </c>
      <c r="B14" s="19" t="s">
        <v>33</v>
      </c>
      <c r="C14" s="18" t="s">
        <v>34</v>
      </c>
      <c r="D14" s="17">
        <f>E14+F14+G14+H14+I14+J14</f>
        <v>16448244</v>
      </c>
      <c r="E14" s="17">
        <f>E15+E16+E17+E18</f>
        <v>4534074</v>
      </c>
      <c r="F14" s="17">
        <f t="shared" ref="F14:J14" si="2">F15+F16+F17+F18</f>
        <v>2382834</v>
      </c>
      <c r="G14" s="17">
        <f t="shared" si="2"/>
        <v>2382834</v>
      </c>
      <c r="H14" s="17">
        <f t="shared" si="2"/>
        <v>2382834</v>
      </c>
      <c r="I14" s="17">
        <f t="shared" si="2"/>
        <v>2382834</v>
      </c>
      <c r="J14" s="17">
        <f t="shared" si="2"/>
        <v>2382834</v>
      </c>
      <c r="L14" s="27"/>
    </row>
    <row r="15" spans="1:15" ht="27" customHeight="1" x14ac:dyDescent="0.2">
      <c r="A15" s="20"/>
      <c r="B15" s="20"/>
      <c r="C15" s="18" t="s">
        <v>3</v>
      </c>
      <c r="D15" s="17">
        <f>E15+F15+G15+H15+I15+J15</f>
        <v>2155031.6</v>
      </c>
      <c r="E15" s="17">
        <f>E20+E25++E30+E35+E40+E45+E50</f>
        <v>2155031.6</v>
      </c>
      <c r="F15" s="17">
        <f t="shared" ref="F15:J15" si="3">F20+F25++F30+F35+F40+F45</f>
        <v>0</v>
      </c>
      <c r="G15" s="17">
        <f t="shared" si="3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</row>
    <row r="16" spans="1:15" ht="25.5" customHeight="1" x14ac:dyDescent="0.2">
      <c r="A16" s="20"/>
      <c r="B16" s="20"/>
      <c r="C16" s="18" t="s">
        <v>4</v>
      </c>
      <c r="D16" s="17">
        <f t="shared" ref="D16:D17" si="4">E16+F16+G16+H16+I16+J16</f>
        <v>13623213.4</v>
      </c>
      <c r="E16" s="17">
        <f>E21+E26+E31+E36+E41+E46+E51</f>
        <v>2234618.4</v>
      </c>
      <c r="F16" s="17">
        <f t="shared" ref="F16:J16" si="5">F21+F26+F31+F36+F41+F46+F51</f>
        <v>2277719</v>
      </c>
      <c r="G16" s="17">
        <f t="shared" si="5"/>
        <v>2277719</v>
      </c>
      <c r="H16" s="17">
        <f t="shared" si="5"/>
        <v>2277719</v>
      </c>
      <c r="I16" s="17">
        <f t="shared" si="5"/>
        <v>2277719</v>
      </c>
      <c r="J16" s="17">
        <f t="shared" si="5"/>
        <v>2277719</v>
      </c>
    </row>
    <row r="17" spans="1:10" ht="24" customHeight="1" x14ac:dyDescent="0.2">
      <c r="A17" s="20"/>
      <c r="B17" s="20"/>
      <c r="C17" s="18" t="s">
        <v>11</v>
      </c>
      <c r="D17" s="17">
        <f t="shared" si="4"/>
        <v>669999</v>
      </c>
      <c r="E17" s="17">
        <f>E22+E27+E32+E37+E42+E47+E52</f>
        <v>144424</v>
      </c>
      <c r="F17" s="17">
        <f t="shared" ref="F17:J17" si="6">F22+F27+F32+F37+F42+F47+F52</f>
        <v>105115</v>
      </c>
      <c r="G17" s="17">
        <f t="shared" si="6"/>
        <v>105115</v>
      </c>
      <c r="H17" s="17">
        <f t="shared" si="6"/>
        <v>105115</v>
      </c>
      <c r="I17" s="17">
        <f t="shared" si="6"/>
        <v>105115</v>
      </c>
      <c r="J17" s="17">
        <f t="shared" si="6"/>
        <v>105115</v>
      </c>
    </row>
    <row r="18" spans="1:10" ht="25.5" customHeight="1" x14ac:dyDescent="0.2">
      <c r="A18" s="21"/>
      <c r="B18" s="21"/>
      <c r="C18" s="18" t="s">
        <v>10</v>
      </c>
      <c r="D18" s="17">
        <v>0</v>
      </c>
      <c r="E18" s="17">
        <f t="shared" ref="E18:J18" si="7">F18+G18+H18+I18+J18+K18</f>
        <v>0</v>
      </c>
      <c r="F18" s="17">
        <f t="shared" si="7"/>
        <v>0</v>
      </c>
      <c r="G18" s="17">
        <f t="shared" si="7"/>
        <v>0</v>
      </c>
      <c r="H18" s="17">
        <f t="shared" si="7"/>
        <v>0</v>
      </c>
      <c r="I18" s="17">
        <f t="shared" si="7"/>
        <v>0</v>
      </c>
      <c r="J18" s="17">
        <f t="shared" si="7"/>
        <v>0</v>
      </c>
    </row>
    <row r="19" spans="1:10" ht="29.25" customHeight="1" x14ac:dyDescent="0.2">
      <c r="A19" s="47" t="s">
        <v>19</v>
      </c>
      <c r="B19" s="47" t="s">
        <v>14</v>
      </c>
      <c r="C19" s="18" t="s">
        <v>34</v>
      </c>
      <c r="D19" s="17">
        <f>E19+F19+G19+H19+I19+J19</f>
        <v>6898509.9999999991</v>
      </c>
      <c r="E19" s="17">
        <f>E20+E21+E22</f>
        <v>1834907</v>
      </c>
      <c r="F19" s="17">
        <f t="shared" ref="F19:J19" si="8">F20+F21+F22</f>
        <v>1012720.6</v>
      </c>
      <c r="G19" s="17">
        <f t="shared" si="8"/>
        <v>1012720.6</v>
      </c>
      <c r="H19" s="17">
        <f t="shared" si="8"/>
        <v>1012720.6</v>
      </c>
      <c r="I19" s="17">
        <f t="shared" si="8"/>
        <v>1012720.6</v>
      </c>
      <c r="J19" s="17">
        <f t="shared" si="8"/>
        <v>1012720.6</v>
      </c>
    </row>
    <row r="20" spans="1:10" ht="25.5" customHeight="1" x14ac:dyDescent="0.2">
      <c r="A20" s="48"/>
      <c r="B20" s="48"/>
      <c r="C20" s="18" t="s">
        <v>3</v>
      </c>
      <c r="D20" s="17">
        <f t="shared" ref="D20:D23" si="9">E20+F20+G20+H20+I20+J20</f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ht="26.25" customHeight="1" x14ac:dyDescent="0.2">
      <c r="A21" s="48"/>
      <c r="B21" s="48"/>
      <c r="C21" s="18" t="s">
        <v>4</v>
      </c>
      <c r="D21" s="17">
        <f t="shared" si="9"/>
        <v>6689414</v>
      </c>
      <c r="E21" s="17">
        <v>1777719</v>
      </c>
      <c r="F21" s="17">
        <v>982339</v>
      </c>
      <c r="G21" s="17">
        <v>982339</v>
      </c>
      <c r="H21" s="17">
        <v>982339</v>
      </c>
      <c r="I21" s="17">
        <v>982339</v>
      </c>
      <c r="J21" s="17">
        <v>982339</v>
      </c>
    </row>
    <row r="22" spans="1:10" ht="27" customHeight="1" x14ac:dyDescent="0.2">
      <c r="A22" s="48"/>
      <c r="B22" s="48"/>
      <c r="C22" s="18" t="s">
        <v>11</v>
      </c>
      <c r="D22" s="17">
        <f t="shared" si="9"/>
        <v>209096.00000000003</v>
      </c>
      <c r="E22" s="17">
        <v>57188</v>
      </c>
      <c r="F22" s="17">
        <v>30381.599999999999</v>
      </c>
      <c r="G22" s="17">
        <v>30381.599999999999</v>
      </c>
      <c r="H22" s="17">
        <v>30381.599999999999</v>
      </c>
      <c r="I22" s="17">
        <v>30381.599999999999</v>
      </c>
      <c r="J22" s="17">
        <v>30381.599999999999</v>
      </c>
    </row>
    <row r="23" spans="1:10" ht="24" customHeight="1" x14ac:dyDescent="0.2">
      <c r="A23" s="49"/>
      <c r="B23" s="49"/>
      <c r="C23" s="18" t="s">
        <v>10</v>
      </c>
      <c r="D23" s="17">
        <f t="shared" si="9"/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ht="26.25" customHeight="1" x14ac:dyDescent="0.2">
      <c r="A24" s="47" t="s">
        <v>20</v>
      </c>
      <c r="B24" s="47" t="s">
        <v>17</v>
      </c>
      <c r="C24" s="18" t="s">
        <v>34</v>
      </c>
      <c r="D24" s="17">
        <f>E24+F24+G24+H24+I24+J24</f>
        <v>849897</v>
      </c>
      <c r="E24" s="17">
        <f>E25+E26+E27</f>
        <v>0</v>
      </c>
      <c r="F24" s="17">
        <f t="shared" ref="F24:J24" si="10">F25+F26+F27</f>
        <v>169979.4</v>
      </c>
      <c r="G24" s="17">
        <f t="shared" si="10"/>
        <v>169979.4</v>
      </c>
      <c r="H24" s="17">
        <f t="shared" si="10"/>
        <v>169979.4</v>
      </c>
      <c r="I24" s="17">
        <f t="shared" si="10"/>
        <v>169979.4</v>
      </c>
      <c r="J24" s="17">
        <f t="shared" si="10"/>
        <v>169979.4</v>
      </c>
    </row>
    <row r="25" spans="1:10" ht="24.75" customHeight="1" x14ac:dyDescent="0.2">
      <c r="A25" s="48"/>
      <c r="B25" s="48"/>
      <c r="C25" s="18" t="s">
        <v>3</v>
      </c>
      <c r="D25" s="17">
        <f t="shared" ref="D25:D73" si="11">E25+F25+G25+H25+I25+J25</f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ht="24.75" customHeight="1" x14ac:dyDescent="0.2">
      <c r="A26" s="48"/>
      <c r="B26" s="48"/>
      <c r="C26" s="18" t="s">
        <v>4</v>
      </c>
      <c r="D26" s="17">
        <f t="shared" si="11"/>
        <v>824400</v>
      </c>
      <c r="E26" s="17">
        <v>0</v>
      </c>
      <c r="F26" s="17">
        <v>164880</v>
      </c>
      <c r="G26" s="17">
        <v>164880</v>
      </c>
      <c r="H26" s="17">
        <v>164880</v>
      </c>
      <c r="I26" s="17">
        <v>164880</v>
      </c>
      <c r="J26" s="17">
        <v>164880</v>
      </c>
    </row>
    <row r="27" spans="1:10" ht="25.5" customHeight="1" x14ac:dyDescent="0.2">
      <c r="A27" s="48"/>
      <c r="B27" s="48"/>
      <c r="C27" s="18" t="s">
        <v>11</v>
      </c>
      <c r="D27" s="17">
        <f t="shared" si="11"/>
        <v>25497</v>
      </c>
      <c r="E27" s="17">
        <v>0</v>
      </c>
      <c r="F27" s="17">
        <v>5099.3999999999996</v>
      </c>
      <c r="G27" s="17">
        <v>5099.3999999999996</v>
      </c>
      <c r="H27" s="17">
        <v>5099.3999999999996</v>
      </c>
      <c r="I27" s="17">
        <v>5099.3999999999996</v>
      </c>
      <c r="J27" s="17">
        <v>5099.3999999999996</v>
      </c>
    </row>
    <row r="28" spans="1:10" ht="24" customHeight="1" x14ac:dyDescent="0.2">
      <c r="A28" s="49"/>
      <c r="B28" s="49"/>
      <c r="C28" s="18" t="s">
        <v>10</v>
      </c>
      <c r="D28" s="17">
        <f t="shared" si="11"/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ht="30" customHeight="1" x14ac:dyDescent="0.2">
      <c r="A29" s="47" t="s">
        <v>21</v>
      </c>
      <c r="B29" s="47" t="s">
        <v>18</v>
      </c>
      <c r="C29" s="18" t="s">
        <v>34</v>
      </c>
      <c r="D29" s="17">
        <f t="shared" si="11"/>
        <v>20000</v>
      </c>
      <c r="E29" s="17">
        <f>E30+E31+E32+E33</f>
        <v>0</v>
      </c>
      <c r="F29" s="17">
        <f>F31+F32</f>
        <v>10000</v>
      </c>
      <c r="G29" s="17">
        <v>0</v>
      </c>
      <c r="H29" s="17">
        <v>0</v>
      </c>
      <c r="I29" s="17">
        <v>0</v>
      </c>
      <c r="J29" s="17">
        <f>J31+J32</f>
        <v>10000</v>
      </c>
    </row>
    <row r="30" spans="1:10" ht="25.5" customHeight="1" x14ac:dyDescent="0.2">
      <c r="A30" s="48"/>
      <c r="B30" s="48"/>
      <c r="C30" s="18" t="s">
        <v>3</v>
      </c>
      <c r="D30" s="17">
        <f t="shared" si="11"/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ht="27.75" customHeight="1" x14ac:dyDescent="0.2">
      <c r="A31" s="48"/>
      <c r="B31" s="48"/>
      <c r="C31" s="18" t="s">
        <v>4</v>
      </c>
      <c r="D31" s="17">
        <f t="shared" si="11"/>
        <v>19400</v>
      </c>
      <c r="E31" s="17">
        <v>0</v>
      </c>
      <c r="F31" s="17">
        <v>9700</v>
      </c>
      <c r="G31" s="17">
        <v>0</v>
      </c>
      <c r="H31" s="17">
        <v>0</v>
      </c>
      <c r="I31" s="17">
        <v>0</v>
      </c>
      <c r="J31" s="17">
        <v>9700</v>
      </c>
    </row>
    <row r="32" spans="1:10" ht="29.25" customHeight="1" x14ac:dyDescent="0.2">
      <c r="A32" s="48"/>
      <c r="B32" s="48"/>
      <c r="C32" s="18" t="s">
        <v>11</v>
      </c>
      <c r="D32" s="17">
        <f t="shared" si="11"/>
        <v>600</v>
      </c>
      <c r="E32" s="17">
        <v>0</v>
      </c>
      <c r="F32" s="17">
        <v>300</v>
      </c>
      <c r="G32" s="17">
        <v>0</v>
      </c>
      <c r="H32" s="17">
        <v>0</v>
      </c>
      <c r="I32" s="17">
        <v>0</v>
      </c>
      <c r="J32" s="17">
        <v>300</v>
      </c>
    </row>
    <row r="33" spans="1:10" ht="27.75" customHeight="1" x14ac:dyDescent="0.2">
      <c r="A33" s="49"/>
      <c r="B33" s="49"/>
      <c r="C33" s="18" t="s">
        <v>10</v>
      </c>
      <c r="D33" s="17">
        <f t="shared" si="11"/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ht="34.5" customHeight="1" x14ac:dyDescent="0.2">
      <c r="A34" s="51" t="s">
        <v>22</v>
      </c>
      <c r="B34" s="47" t="s">
        <v>12</v>
      </c>
      <c r="C34" s="18" t="s">
        <v>34</v>
      </c>
      <c r="D34" s="17">
        <f t="shared" si="11"/>
        <v>3130000</v>
      </c>
      <c r="E34" s="17">
        <f>E35+E36+E37+E38</f>
        <v>0</v>
      </c>
      <c r="F34" s="17">
        <f t="shared" ref="F34:J34" si="12">F35+F36+F37+F38</f>
        <v>640000</v>
      </c>
      <c r="G34" s="17">
        <f t="shared" si="12"/>
        <v>600000</v>
      </c>
      <c r="H34" s="17">
        <f t="shared" si="12"/>
        <v>650000</v>
      </c>
      <c r="I34" s="17">
        <f t="shared" si="12"/>
        <v>600000</v>
      </c>
      <c r="J34" s="17">
        <f t="shared" si="12"/>
        <v>640000</v>
      </c>
    </row>
    <row r="35" spans="1:10" ht="30" customHeight="1" x14ac:dyDescent="0.2">
      <c r="A35" s="51"/>
      <c r="B35" s="48"/>
      <c r="C35" s="18" t="s">
        <v>3</v>
      </c>
      <c r="D35" s="17">
        <f t="shared" si="11"/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</row>
    <row r="36" spans="1:10" ht="27" customHeight="1" x14ac:dyDescent="0.2">
      <c r="A36" s="51"/>
      <c r="B36" s="48"/>
      <c r="C36" s="18" t="s">
        <v>4</v>
      </c>
      <c r="D36" s="17">
        <f t="shared" si="11"/>
        <v>3036100</v>
      </c>
      <c r="E36" s="17">
        <v>0</v>
      </c>
      <c r="F36" s="17">
        <v>620800</v>
      </c>
      <c r="G36" s="17">
        <v>582000</v>
      </c>
      <c r="H36" s="17">
        <v>630500</v>
      </c>
      <c r="I36" s="17">
        <v>582000</v>
      </c>
      <c r="J36" s="17">
        <v>620800</v>
      </c>
    </row>
    <row r="37" spans="1:10" ht="27" customHeight="1" x14ac:dyDescent="0.2">
      <c r="A37" s="51"/>
      <c r="B37" s="48"/>
      <c r="C37" s="18" t="s">
        <v>11</v>
      </c>
      <c r="D37" s="17">
        <f t="shared" si="11"/>
        <v>93900</v>
      </c>
      <c r="E37" s="17">
        <v>0</v>
      </c>
      <c r="F37" s="17">
        <v>19200</v>
      </c>
      <c r="G37" s="17">
        <v>18000</v>
      </c>
      <c r="H37" s="17">
        <v>19500</v>
      </c>
      <c r="I37" s="17">
        <v>18000</v>
      </c>
      <c r="J37" s="17">
        <v>19200</v>
      </c>
    </row>
    <row r="38" spans="1:10" ht="29.25" customHeight="1" x14ac:dyDescent="0.2">
      <c r="A38" s="51"/>
      <c r="B38" s="49"/>
      <c r="C38" s="18" t="s">
        <v>10</v>
      </c>
      <c r="D38" s="17">
        <f t="shared" si="11"/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ht="32.25" customHeight="1" x14ac:dyDescent="0.2">
      <c r="A39" s="47" t="s">
        <v>23</v>
      </c>
      <c r="B39" s="47" t="s">
        <v>13</v>
      </c>
      <c r="C39" s="18" t="s">
        <v>34</v>
      </c>
      <c r="D39" s="17">
        <f t="shared" si="11"/>
        <v>100000</v>
      </c>
      <c r="E39" s="17">
        <f>E40+E41+E42+E43</f>
        <v>0</v>
      </c>
      <c r="F39" s="17">
        <v>0</v>
      </c>
      <c r="G39" s="17">
        <f>G41+G42</f>
        <v>50000</v>
      </c>
      <c r="H39" s="17">
        <f t="shared" ref="H39:J39" si="13">H41+H42</f>
        <v>0</v>
      </c>
      <c r="I39" s="17">
        <f t="shared" si="13"/>
        <v>50000</v>
      </c>
      <c r="J39" s="17">
        <f t="shared" si="13"/>
        <v>0</v>
      </c>
    </row>
    <row r="40" spans="1:10" ht="25.5" customHeight="1" x14ac:dyDescent="0.2">
      <c r="A40" s="48"/>
      <c r="B40" s="48"/>
      <c r="C40" s="18" t="s">
        <v>3</v>
      </c>
      <c r="D40" s="17">
        <f t="shared" si="11"/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ht="25.5" customHeight="1" x14ac:dyDescent="0.2">
      <c r="A41" s="48"/>
      <c r="B41" s="48"/>
      <c r="C41" s="18" t="s">
        <v>4</v>
      </c>
      <c r="D41" s="17">
        <f t="shared" si="11"/>
        <v>97000</v>
      </c>
      <c r="E41" s="17">
        <v>0</v>
      </c>
      <c r="F41" s="17">
        <v>0</v>
      </c>
      <c r="G41" s="17">
        <v>48500</v>
      </c>
      <c r="H41" s="17">
        <v>0</v>
      </c>
      <c r="I41" s="17">
        <v>48500</v>
      </c>
      <c r="J41" s="17">
        <v>0</v>
      </c>
    </row>
    <row r="42" spans="1:10" ht="24.75" customHeight="1" x14ac:dyDescent="0.2">
      <c r="A42" s="48"/>
      <c r="B42" s="48"/>
      <c r="C42" s="18" t="s">
        <v>11</v>
      </c>
      <c r="D42" s="17">
        <f t="shared" si="11"/>
        <v>3000</v>
      </c>
      <c r="E42" s="17">
        <v>0</v>
      </c>
      <c r="F42" s="17">
        <v>0</v>
      </c>
      <c r="G42" s="17">
        <v>1500</v>
      </c>
      <c r="H42" s="17">
        <v>0</v>
      </c>
      <c r="I42" s="17">
        <v>1500</v>
      </c>
      <c r="J42" s="17">
        <v>0</v>
      </c>
    </row>
    <row r="43" spans="1:10" ht="27.75" customHeight="1" x14ac:dyDescent="0.2">
      <c r="A43" s="49"/>
      <c r="B43" s="49"/>
      <c r="C43" s="18" t="s">
        <v>10</v>
      </c>
      <c r="D43" s="17">
        <f t="shared" si="11"/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ht="32.25" customHeight="1" x14ac:dyDescent="0.2">
      <c r="A44" s="19" t="s">
        <v>24</v>
      </c>
      <c r="B44" s="19" t="s">
        <v>28</v>
      </c>
      <c r="C44" s="18" t="s">
        <v>34</v>
      </c>
      <c r="D44" s="17">
        <f t="shared" si="11"/>
        <v>286267</v>
      </c>
      <c r="E44" s="17">
        <f>E45+E46+E47+E48</f>
        <v>60852</v>
      </c>
      <c r="F44" s="17">
        <f t="shared" ref="F44:J44" si="14">F45+F46+F47+F48</f>
        <v>45083</v>
      </c>
      <c r="G44" s="17">
        <f t="shared" si="14"/>
        <v>45083</v>
      </c>
      <c r="H44" s="17">
        <f t="shared" si="14"/>
        <v>45083</v>
      </c>
      <c r="I44" s="17">
        <f t="shared" si="14"/>
        <v>45083</v>
      </c>
      <c r="J44" s="17">
        <f t="shared" si="14"/>
        <v>45083</v>
      </c>
    </row>
    <row r="45" spans="1:10" ht="26.25" customHeight="1" x14ac:dyDescent="0.2">
      <c r="A45" s="20"/>
      <c r="B45" s="20"/>
      <c r="C45" s="18" t="s">
        <v>3</v>
      </c>
      <c r="D45" s="17">
        <f t="shared" si="11"/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ht="24" customHeight="1" x14ac:dyDescent="0.2">
      <c r="A46" s="20"/>
      <c r="B46" s="20"/>
      <c r="C46" s="18" t="s">
        <v>4</v>
      </c>
      <c r="D46" s="17">
        <f t="shared" si="11"/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</row>
    <row r="47" spans="1:10" ht="24" customHeight="1" x14ac:dyDescent="0.2">
      <c r="A47" s="20"/>
      <c r="B47" s="20"/>
      <c r="C47" s="18" t="s">
        <v>11</v>
      </c>
      <c r="D47" s="17">
        <f t="shared" si="11"/>
        <v>286267</v>
      </c>
      <c r="E47" s="17">
        <v>60852</v>
      </c>
      <c r="F47" s="17">
        <v>45083</v>
      </c>
      <c r="G47" s="17">
        <v>45083</v>
      </c>
      <c r="H47" s="17">
        <v>45083</v>
      </c>
      <c r="I47" s="17">
        <v>45083</v>
      </c>
      <c r="J47" s="17">
        <v>45083</v>
      </c>
    </row>
    <row r="48" spans="1:10" ht="25.5" customHeight="1" x14ac:dyDescent="0.2">
      <c r="A48" s="20"/>
      <c r="B48" s="20"/>
      <c r="C48" s="18" t="s">
        <v>10</v>
      </c>
      <c r="D48" s="17">
        <f t="shared" si="11"/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</row>
    <row r="49" spans="1:15" ht="27" customHeight="1" x14ac:dyDescent="0.2">
      <c r="A49" s="47" t="s">
        <v>39</v>
      </c>
      <c r="B49" s="47" t="s">
        <v>40</v>
      </c>
      <c r="C49" s="18" t="s">
        <v>34</v>
      </c>
      <c r="D49" s="17">
        <f>D50+D51+D52+D53</f>
        <v>3008538.4</v>
      </c>
      <c r="E49" s="17">
        <f>E50+E51+E52</f>
        <v>2638315</v>
      </c>
      <c r="F49" s="17">
        <f t="shared" ref="F49:J49" si="15">F50+F51+F52</f>
        <v>505051</v>
      </c>
      <c r="G49" s="17">
        <f t="shared" si="15"/>
        <v>505051</v>
      </c>
      <c r="H49" s="17">
        <f t="shared" si="15"/>
        <v>505051</v>
      </c>
      <c r="I49" s="17">
        <f t="shared" si="15"/>
        <v>505051</v>
      </c>
      <c r="J49" s="17">
        <f t="shared" si="15"/>
        <v>505051</v>
      </c>
      <c r="K49" s="38"/>
      <c r="L49" s="38"/>
      <c r="M49" s="38"/>
      <c r="N49" s="38"/>
      <c r="O49" s="38"/>
    </row>
    <row r="50" spans="1:15" ht="24" customHeight="1" x14ac:dyDescent="0.2">
      <c r="A50" s="48"/>
      <c r="B50" s="48"/>
      <c r="C50" s="18" t="s">
        <v>3</v>
      </c>
      <c r="D50" s="17">
        <v>0</v>
      </c>
      <c r="E50" s="17">
        <v>2155031.6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38"/>
      <c r="L50" s="38"/>
      <c r="M50" s="38"/>
      <c r="N50" s="38"/>
      <c r="O50" s="38"/>
    </row>
    <row r="51" spans="1:15" ht="25.5" customHeight="1" x14ac:dyDescent="0.2">
      <c r="A51" s="48"/>
      <c r="B51" s="48"/>
      <c r="C51" s="18" t="s">
        <v>4</v>
      </c>
      <c r="D51" s="17">
        <f>E51+F51+G51+H51+I51+J51</f>
        <v>2956899.4</v>
      </c>
      <c r="E51" s="17">
        <v>456899.4</v>
      </c>
      <c r="F51" s="17">
        <v>500000</v>
      </c>
      <c r="G51" s="17">
        <v>500000</v>
      </c>
      <c r="H51" s="17">
        <v>500000</v>
      </c>
      <c r="I51" s="17">
        <v>500000</v>
      </c>
      <c r="J51" s="17">
        <v>500000</v>
      </c>
      <c r="K51" s="38"/>
      <c r="L51" s="38"/>
      <c r="M51" s="38"/>
      <c r="N51" s="38"/>
      <c r="O51" s="38"/>
    </row>
    <row r="52" spans="1:15" ht="24.75" customHeight="1" x14ac:dyDescent="0.2">
      <c r="A52" s="48"/>
      <c r="B52" s="48"/>
      <c r="C52" s="18" t="s">
        <v>11</v>
      </c>
      <c r="D52" s="17">
        <f t="shared" ref="D52:D53" si="16">E52+F52+G52+H52+I52+J52</f>
        <v>51639</v>
      </c>
      <c r="E52" s="17">
        <f>4616+21768</f>
        <v>26384</v>
      </c>
      <c r="F52" s="17">
        <v>5051</v>
      </c>
      <c r="G52" s="17">
        <v>5051</v>
      </c>
      <c r="H52" s="17">
        <v>5051</v>
      </c>
      <c r="I52" s="17">
        <v>5051</v>
      </c>
      <c r="J52" s="17">
        <v>5051</v>
      </c>
      <c r="K52" s="38"/>
      <c r="L52" s="38"/>
      <c r="M52" s="38"/>
      <c r="N52" s="38"/>
      <c r="O52" s="38"/>
    </row>
    <row r="53" spans="1:15" ht="28.5" customHeight="1" x14ac:dyDescent="0.2">
      <c r="A53" s="49"/>
      <c r="B53" s="49"/>
      <c r="C53" s="18" t="s">
        <v>10</v>
      </c>
      <c r="D53" s="17">
        <f t="shared" si="16"/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38"/>
      <c r="L53" s="38"/>
      <c r="M53" s="38"/>
      <c r="N53" s="38"/>
      <c r="O53" s="38"/>
    </row>
    <row r="54" spans="1:15" ht="25.5" customHeight="1" x14ac:dyDescent="0.2">
      <c r="A54" s="39" t="s">
        <v>1</v>
      </c>
      <c r="B54" s="19" t="s">
        <v>32</v>
      </c>
      <c r="C54" s="18" t="s">
        <v>34</v>
      </c>
      <c r="D54" s="17">
        <f>D55+D56+D57+D58</f>
        <v>5890168.2500000009</v>
      </c>
      <c r="E54" s="17">
        <f t="shared" ref="E54:J54" si="17">E55+E56+E57+E58</f>
        <v>423560.8</v>
      </c>
      <c r="F54" s="17">
        <f t="shared" si="17"/>
        <v>905679.13</v>
      </c>
      <c r="G54" s="17">
        <f t="shared" si="17"/>
        <v>993748.85</v>
      </c>
      <c r="H54" s="17">
        <f t="shared" si="17"/>
        <v>1087415.07</v>
      </c>
      <c r="I54" s="17">
        <f t="shared" si="17"/>
        <v>1186984.5899999999</v>
      </c>
      <c r="J54" s="17">
        <f t="shared" si="17"/>
        <v>1292779.81</v>
      </c>
      <c r="K54" s="27"/>
    </row>
    <row r="55" spans="1:15" ht="24.75" customHeight="1" x14ac:dyDescent="0.2">
      <c r="A55" s="20"/>
      <c r="B55" s="20"/>
      <c r="C55" s="18" t="s">
        <v>3</v>
      </c>
      <c r="D55" s="17">
        <f t="shared" si="11"/>
        <v>0</v>
      </c>
      <c r="E55" s="17">
        <f t="shared" ref="E55" si="18">F55+G55+H55+I55+J55+K55</f>
        <v>0</v>
      </c>
      <c r="F55" s="17">
        <f t="shared" ref="F55" si="19">G55+H55+I55+J55+K55+L55</f>
        <v>0</v>
      </c>
      <c r="G55" s="17">
        <f t="shared" ref="G55" si="20">H55+I55+J55+K55+L55+M55</f>
        <v>0</v>
      </c>
      <c r="H55" s="17">
        <f t="shared" ref="H55" si="21">I55+J55+K55+L55+M55+N55</f>
        <v>0</v>
      </c>
      <c r="I55" s="17">
        <f t="shared" ref="I55" si="22">J55+K55+L55+M55+N55+O55</f>
        <v>0</v>
      </c>
      <c r="J55" s="17">
        <f t="shared" ref="J55" si="23">K55+L55+M55+N55+O55+P55</f>
        <v>0</v>
      </c>
      <c r="K55" s="27"/>
    </row>
    <row r="56" spans="1:15" ht="24" customHeight="1" x14ac:dyDescent="0.2">
      <c r="A56" s="20"/>
      <c r="B56" s="20"/>
      <c r="C56" s="18" t="s">
        <v>4</v>
      </c>
      <c r="D56" s="17">
        <f>D61+D66+D71</f>
        <v>189002</v>
      </c>
      <c r="E56" s="17">
        <f>E61+E66+E71</f>
        <v>189002</v>
      </c>
      <c r="F56" s="17">
        <f t="shared" ref="F56:J56" si="24">F61+F66+F71</f>
        <v>0</v>
      </c>
      <c r="G56" s="17">
        <f t="shared" si="24"/>
        <v>0</v>
      </c>
      <c r="H56" s="17">
        <f t="shared" si="24"/>
        <v>0</v>
      </c>
      <c r="I56" s="17">
        <f t="shared" si="24"/>
        <v>0</v>
      </c>
      <c r="J56" s="17">
        <f t="shared" si="24"/>
        <v>0</v>
      </c>
      <c r="K56" s="27"/>
    </row>
    <row r="57" spans="1:15" ht="24.75" customHeight="1" x14ac:dyDescent="0.2">
      <c r="A57" s="20"/>
      <c r="B57" s="20"/>
      <c r="C57" s="18" t="s">
        <v>11</v>
      </c>
      <c r="D57" s="17">
        <f>D62+D67+D72</f>
        <v>55104.94</v>
      </c>
      <c r="E57" s="17">
        <f>E62+E67+E72</f>
        <v>9586</v>
      </c>
      <c r="F57" s="17">
        <f t="shared" ref="F57:J57" si="25">F62+F67+F72</f>
        <v>8404.0300000000007</v>
      </c>
      <c r="G57" s="17">
        <f t="shared" si="25"/>
        <v>8740.19</v>
      </c>
      <c r="H57" s="17">
        <f t="shared" si="25"/>
        <v>9089.7999999999993</v>
      </c>
      <c r="I57" s="17">
        <f t="shared" si="25"/>
        <v>9453.39</v>
      </c>
      <c r="J57" s="17">
        <f t="shared" si="25"/>
        <v>9831.5300000000007</v>
      </c>
      <c r="K57" s="27"/>
    </row>
    <row r="58" spans="1:15" ht="24.75" customHeight="1" x14ac:dyDescent="0.2">
      <c r="A58" s="21"/>
      <c r="B58" s="21"/>
      <c r="C58" s="18" t="s">
        <v>10</v>
      </c>
      <c r="D58" s="17">
        <f>D68</f>
        <v>5646061.3100000005</v>
      </c>
      <c r="E58" s="17">
        <f t="shared" ref="E58:J58" si="26">E68</f>
        <v>224972.79999999999</v>
      </c>
      <c r="F58" s="17">
        <f t="shared" si="26"/>
        <v>897275.1</v>
      </c>
      <c r="G58" s="17">
        <f t="shared" si="26"/>
        <v>985008.66</v>
      </c>
      <c r="H58" s="17">
        <f t="shared" si="26"/>
        <v>1078325.27</v>
      </c>
      <c r="I58" s="17">
        <f t="shared" si="26"/>
        <v>1177531.2</v>
      </c>
      <c r="J58" s="17">
        <f t="shared" si="26"/>
        <v>1282948.28</v>
      </c>
      <c r="K58" s="27"/>
    </row>
    <row r="59" spans="1:15" ht="23.25" customHeight="1" x14ac:dyDescent="0.2">
      <c r="A59" s="47" t="s">
        <v>25</v>
      </c>
      <c r="B59" s="47" t="s">
        <v>15</v>
      </c>
      <c r="C59" s="18" t="s">
        <v>34</v>
      </c>
      <c r="D59" s="17">
        <f>D60+D61+D62+D63</f>
        <v>189002</v>
      </c>
      <c r="E59" s="17">
        <f t="shared" ref="E59:J59" si="27">E60+E61+E62+E63</f>
        <v>189002</v>
      </c>
      <c r="F59" s="17">
        <f t="shared" si="27"/>
        <v>0</v>
      </c>
      <c r="G59" s="17">
        <f t="shared" si="27"/>
        <v>0</v>
      </c>
      <c r="H59" s="17">
        <f t="shared" si="27"/>
        <v>0</v>
      </c>
      <c r="I59" s="17">
        <f t="shared" si="27"/>
        <v>0</v>
      </c>
      <c r="J59" s="17">
        <f t="shared" si="27"/>
        <v>0</v>
      </c>
    </row>
    <row r="60" spans="1:15" ht="24" customHeight="1" x14ac:dyDescent="0.2">
      <c r="A60" s="48"/>
      <c r="B60" s="48"/>
      <c r="C60" s="18" t="s">
        <v>3</v>
      </c>
      <c r="D60" s="17">
        <f t="shared" si="11"/>
        <v>0</v>
      </c>
      <c r="E60" s="17">
        <f t="shared" ref="E60" si="28">F60+G60+H60+I60+J60+K60</f>
        <v>0</v>
      </c>
      <c r="F60" s="17">
        <f t="shared" ref="F60" si="29">G60+H60+I60+J60+K60+L60</f>
        <v>0</v>
      </c>
      <c r="G60" s="17">
        <f t="shared" ref="G60" si="30">H60+I60+J60+K60+L60+M60</f>
        <v>0</v>
      </c>
      <c r="H60" s="17">
        <f t="shared" ref="H60" si="31">I60+J60+K60+L60+M60+N60</f>
        <v>0</v>
      </c>
      <c r="I60" s="17">
        <f t="shared" ref="I60" si="32">J60+K60+L60+M60+N60+O60</f>
        <v>0</v>
      </c>
      <c r="J60" s="17">
        <f t="shared" ref="J60" si="33">K60+L60+M60+N60+O60+P60</f>
        <v>0</v>
      </c>
    </row>
    <row r="61" spans="1:15" ht="25.5" customHeight="1" x14ac:dyDescent="0.2">
      <c r="A61" s="48"/>
      <c r="B61" s="48"/>
      <c r="C61" s="18" t="s">
        <v>4</v>
      </c>
      <c r="D61" s="17">
        <f t="shared" si="11"/>
        <v>189002</v>
      </c>
      <c r="E61" s="17">
        <v>189002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</row>
    <row r="62" spans="1:15" ht="24.75" customHeight="1" x14ac:dyDescent="0.2">
      <c r="A62" s="48"/>
      <c r="B62" s="48"/>
      <c r="C62" s="18" t="s">
        <v>11</v>
      </c>
      <c r="D62" s="17">
        <f t="shared" si="11"/>
        <v>0</v>
      </c>
      <c r="E62" s="17">
        <f t="shared" ref="E62:E66" si="34">F62+G62+H62+I62+J62+K62</f>
        <v>0</v>
      </c>
      <c r="F62" s="17">
        <f t="shared" ref="F62:F67" si="35">G62+H62+I62+J62+K62+L62</f>
        <v>0</v>
      </c>
      <c r="G62" s="17">
        <f t="shared" ref="G62:G67" si="36">H62+I62+J62+K62+L62+M62</f>
        <v>0</v>
      </c>
      <c r="H62" s="17">
        <f t="shared" ref="H62:H67" si="37">I62+J62+K62+L62+M62+N62</f>
        <v>0</v>
      </c>
      <c r="I62" s="17">
        <f t="shared" ref="I62:I67" si="38">J62+K62+L62+M62+N62+O62</f>
        <v>0</v>
      </c>
      <c r="J62" s="17">
        <f t="shared" ref="J62:J67" si="39">K62+L62+M62+N62+O62+P62</f>
        <v>0</v>
      </c>
    </row>
    <row r="63" spans="1:15" ht="22.5" customHeight="1" x14ac:dyDescent="0.2">
      <c r="A63" s="49"/>
      <c r="B63" s="49"/>
      <c r="C63" s="18" t="s">
        <v>10</v>
      </c>
      <c r="D63" s="17">
        <f t="shared" si="11"/>
        <v>0</v>
      </c>
      <c r="E63" s="17">
        <f t="shared" si="34"/>
        <v>0</v>
      </c>
      <c r="F63" s="17">
        <f t="shared" si="35"/>
        <v>0</v>
      </c>
      <c r="G63" s="17">
        <f t="shared" si="36"/>
        <v>0</v>
      </c>
      <c r="H63" s="17">
        <f t="shared" si="37"/>
        <v>0</v>
      </c>
      <c r="I63" s="17">
        <f t="shared" si="38"/>
        <v>0</v>
      </c>
      <c r="J63" s="17">
        <f t="shared" si="39"/>
        <v>0</v>
      </c>
    </row>
    <row r="64" spans="1:15" ht="24" customHeight="1" x14ac:dyDescent="0.2">
      <c r="A64" s="47" t="s">
        <v>26</v>
      </c>
      <c r="B64" s="47" t="s">
        <v>16</v>
      </c>
      <c r="C64" s="18" t="s">
        <v>34</v>
      </c>
      <c r="D64" s="17">
        <f>D65+D66+D67+D68</f>
        <v>5646063.3100000005</v>
      </c>
      <c r="E64" s="17">
        <f t="shared" ref="E64:J64" si="40">E65+E66+E67+E68</f>
        <v>224974.8</v>
      </c>
      <c r="F64" s="17">
        <f t="shared" si="40"/>
        <v>897275.1</v>
      </c>
      <c r="G64" s="17">
        <f t="shared" si="40"/>
        <v>985008.66</v>
      </c>
      <c r="H64" s="17">
        <f t="shared" si="40"/>
        <v>1078325.27</v>
      </c>
      <c r="I64" s="17">
        <f t="shared" si="40"/>
        <v>1177531.2</v>
      </c>
      <c r="J64" s="17">
        <f t="shared" si="40"/>
        <v>1282948.28</v>
      </c>
    </row>
    <row r="65" spans="1:10" ht="24.75" customHeight="1" x14ac:dyDescent="0.2">
      <c r="A65" s="48"/>
      <c r="B65" s="48"/>
      <c r="C65" s="18" t="s">
        <v>3</v>
      </c>
      <c r="D65" s="17">
        <f t="shared" si="11"/>
        <v>0</v>
      </c>
      <c r="E65" s="17">
        <f t="shared" si="34"/>
        <v>0</v>
      </c>
      <c r="F65" s="17">
        <f t="shared" si="35"/>
        <v>0</v>
      </c>
      <c r="G65" s="17">
        <f t="shared" si="36"/>
        <v>0</v>
      </c>
      <c r="H65" s="17">
        <f t="shared" si="37"/>
        <v>0</v>
      </c>
      <c r="I65" s="17">
        <f t="shared" si="38"/>
        <v>0</v>
      </c>
      <c r="J65" s="17">
        <f t="shared" si="39"/>
        <v>0</v>
      </c>
    </row>
    <row r="66" spans="1:10" ht="24" customHeight="1" x14ac:dyDescent="0.2">
      <c r="A66" s="48"/>
      <c r="B66" s="48"/>
      <c r="C66" s="18" t="s">
        <v>4</v>
      </c>
      <c r="D66" s="17">
        <f t="shared" si="11"/>
        <v>0</v>
      </c>
      <c r="E66" s="17">
        <f t="shared" si="34"/>
        <v>0</v>
      </c>
      <c r="F66" s="17">
        <f t="shared" si="35"/>
        <v>0</v>
      </c>
      <c r="G66" s="17">
        <f t="shared" si="36"/>
        <v>0</v>
      </c>
      <c r="H66" s="17">
        <f t="shared" si="37"/>
        <v>0</v>
      </c>
      <c r="I66" s="17">
        <f t="shared" si="38"/>
        <v>0</v>
      </c>
      <c r="J66" s="17">
        <f t="shared" si="39"/>
        <v>0</v>
      </c>
    </row>
    <row r="67" spans="1:10" ht="23.25" customHeight="1" x14ac:dyDescent="0.2">
      <c r="A67" s="48"/>
      <c r="B67" s="48"/>
      <c r="C67" s="18" t="s">
        <v>11</v>
      </c>
      <c r="D67" s="17">
        <f t="shared" si="11"/>
        <v>2</v>
      </c>
      <c r="E67" s="17">
        <v>2</v>
      </c>
      <c r="F67" s="17">
        <f t="shared" si="35"/>
        <v>0</v>
      </c>
      <c r="G67" s="17">
        <f t="shared" si="36"/>
        <v>0</v>
      </c>
      <c r="H67" s="17">
        <f t="shared" si="37"/>
        <v>0</v>
      </c>
      <c r="I67" s="17">
        <f t="shared" si="38"/>
        <v>0</v>
      </c>
      <c r="J67" s="17">
        <f t="shared" si="39"/>
        <v>0</v>
      </c>
    </row>
    <row r="68" spans="1:10" ht="24" customHeight="1" x14ac:dyDescent="0.2">
      <c r="A68" s="49"/>
      <c r="B68" s="49"/>
      <c r="C68" s="18" t="s">
        <v>10</v>
      </c>
      <c r="D68" s="17">
        <f t="shared" si="11"/>
        <v>5646061.3100000005</v>
      </c>
      <c r="E68" s="17">
        <v>224972.79999999999</v>
      </c>
      <c r="F68" s="17">
        <v>897275.1</v>
      </c>
      <c r="G68" s="17">
        <v>985008.66</v>
      </c>
      <c r="H68" s="17">
        <v>1078325.27</v>
      </c>
      <c r="I68" s="17">
        <v>1177531.2</v>
      </c>
      <c r="J68" s="17">
        <v>1282948.28</v>
      </c>
    </row>
    <row r="69" spans="1:10" ht="22.5" customHeight="1" x14ac:dyDescent="0.2">
      <c r="A69" s="47" t="s">
        <v>27</v>
      </c>
      <c r="B69" s="47" t="s">
        <v>29</v>
      </c>
      <c r="C69" s="18" t="s">
        <v>34</v>
      </c>
      <c r="D69" s="17">
        <f>D70+D71+D72+D73</f>
        <v>55102.94</v>
      </c>
      <c r="E69" s="17">
        <f t="shared" ref="E69:J69" si="41">E70+E71+E72+E73</f>
        <v>9584</v>
      </c>
      <c r="F69" s="17">
        <f t="shared" si="41"/>
        <v>8404.0300000000007</v>
      </c>
      <c r="G69" s="17">
        <f t="shared" si="41"/>
        <v>8740.19</v>
      </c>
      <c r="H69" s="17">
        <f t="shared" si="41"/>
        <v>9089.7999999999993</v>
      </c>
      <c r="I69" s="17">
        <f t="shared" si="41"/>
        <v>9453.39</v>
      </c>
      <c r="J69" s="17">
        <f t="shared" si="41"/>
        <v>9831.5300000000007</v>
      </c>
    </row>
    <row r="70" spans="1:10" ht="20.25" customHeight="1" x14ac:dyDescent="0.2">
      <c r="A70" s="48"/>
      <c r="B70" s="48"/>
      <c r="C70" s="18" t="s">
        <v>3</v>
      </c>
      <c r="D70" s="17">
        <f t="shared" si="11"/>
        <v>0</v>
      </c>
      <c r="E70" s="17">
        <f t="shared" ref="E70:E71" si="42">F70+G70+H70+I70+J70+K70</f>
        <v>0</v>
      </c>
      <c r="F70" s="17">
        <f t="shared" ref="F70:F71" si="43">G70+H70+I70+J70+K70+L70</f>
        <v>0</v>
      </c>
      <c r="G70" s="17">
        <f t="shared" ref="G70:G71" si="44">H70+I70+J70+K70+L70+M70</f>
        <v>0</v>
      </c>
      <c r="H70" s="17">
        <f t="shared" ref="H70:H71" si="45">I70+J70+K70+L70+M70+N70</f>
        <v>0</v>
      </c>
      <c r="I70" s="17">
        <f t="shared" ref="I70:I71" si="46">J70+K70+L70+M70+N70+O70</f>
        <v>0</v>
      </c>
      <c r="J70" s="17">
        <f t="shared" ref="J70:J71" si="47">K70+L70+M70+N70+O70+P70</f>
        <v>0</v>
      </c>
    </row>
    <row r="71" spans="1:10" ht="19.5" customHeight="1" x14ac:dyDescent="0.2">
      <c r="A71" s="48"/>
      <c r="B71" s="48"/>
      <c r="C71" s="18" t="s">
        <v>4</v>
      </c>
      <c r="D71" s="17">
        <f t="shared" si="11"/>
        <v>0</v>
      </c>
      <c r="E71" s="17">
        <f t="shared" si="42"/>
        <v>0</v>
      </c>
      <c r="F71" s="17">
        <f t="shared" si="43"/>
        <v>0</v>
      </c>
      <c r="G71" s="17">
        <f t="shared" si="44"/>
        <v>0</v>
      </c>
      <c r="H71" s="17">
        <f t="shared" si="45"/>
        <v>0</v>
      </c>
      <c r="I71" s="17">
        <f t="shared" si="46"/>
        <v>0</v>
      </c>
      <c r="J71" s="17">
        <f t="shared" si="47"/>
        <v>0</v>
      </c>
    </row>
    <row r="72" spans="1:10" ht="24.75" customHeight="1" x14ac:dyDescent="0.2">
      <c r="A72" s="48"/>
      <c r="B72" s="48"/>
      <c r="C72" s="18" t="s">
        <v>11</v>
      </c>
      <c r="D72" s="17">
        <f t="shared" si="11"/>
        <v>55102.94</v>
      </c>
      <c r="E72" s="17">
        <v>9584</v>
      </c>
      <c r="F72" s="17">
        <v>8404.0300000000007</v>
      </c>
      <c r="G72" s="17">
        <v>8740.19</v>
      </c>
      <c r="H72" s="17">
        <v>9089.7999999999993</v>
      </c>
      <c r="I72" s="17">
        <v>9453.39</v>
      </c>
      <c r="J72" s="17">
        <v>9831.5300000000007</v>
      </c>
    </row>
    <row r="73" spans="1:10" ht="22.5" customHeight="1" x14ac:dyDescent="0.2">
      <c r="A73" s="49"/>
      <c r="B73" s="49"/>
      <c r="C73" s="18" t="s">
        <v>10</v>
      </c>
      <c r="D73" s="17">
        <f t="shared" si="11"/>
        <v>0</v>
      </c>
      <c r="E73" s="17">
        <f t="shared" ref="E73" si="48">F73+G73+H73+I73+J73+K73</f>
        <v>0</v>
      </c>
      <c r="F73" s="17">
        <f t="shared" ref="F73" si="49">G73+H73+I73+J73+K73+L73</f>
        <v>0</v>
      </c>
      <c r="G73" s="17">
        <f t="shared" ref="G73" si="50">H73+I73+J73+K73+L73+M73</f>
        <v>0</v>
      </c>
      <c r="H73" s="17">
        <f t="shared" ref="H73" si="51">I73+J73+K73+L73+M73+N73</f>
        <v>0</v>
      </c>
      <c r="I73" s="17">
        <f t="shared" ref="I73" si="52">J73+K73+L73+M73+N73+O73</f>
        <v>0</v>
      </c>
      <c r="J73" s="17">
        <f t="shared" ref="J73" si="53">K73+L73+M73+N73+O73+P73</f>
        <v>0</v>
      </c>
    </row>
    <row r="74" spans="1:10" ht="22.5" customHeight="1" x14ac:dyDescent="0.2">
      <c r="A74" s="47" t="s">
        <v>44</v>
      </c>
      <c r="B74" s="47" t="s">
        <v>45</v>
      </c>
      <c r="C74" s="18" t="s">
        <v>34</v>
      </c>
      <c r="D74" s="17">
        <f>E74+F74+G74+H74+I74+J74</f>
        <v>2257</v>
      </c>
      <c r="E74" s="17">
        <f>E75+E76+E77+E78</f>
        <v>2257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</row>
    <row r="75" spans="1:10" ht="22.5" customHeight="1" x14ac:dyDescent="0.2">
      <c r="A75" s="48"/>
      <c r="B75" s="48"/>
      <c r="C75" s="18" t="s">
        <v>3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</row>
    <row r="76" spans="1:10" ht="22.5" customHeight="1" x14ac:dyDescent="0.2">
      <c r="A76" s="48"/>
      <c r="B76" s="48"/>
      <c r="C76" s="18" t="s">
        <v>4</v>
      </c>
      <c r="D76" s="17">
        <v>2000</v>
      </c>
      <c r="E76" s="17">
        <v>2000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</row>
    <row r="77" spans="1:10" ht="22.5" customHeight="1" x14ac:dyDescent="0.2">
      <c r="A77" s="48"/>
      <c r="B77" s="48"/>
      <c r="C77" s="18" t="s">
        <v>11</v>
      </c>
      <c r="D77" s="17">
        <v>257</v>
      </c>
      <c r="E77" s="17">
        <v>257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</row>
    <row r="78" spans="1:10" ht="26.25" customHeight="1" x14ac:dyDescent="0.2">
      <c r="A78" s="49"/>
      <c r="B78" s="49"/>
      <c r="C78" s="18" t="s">
        <v>10</v>
      </c>
      <c r="D78" s="41">
        <v>0</v>
      </c>
      <c r="E78" s="41">
        <v>0</v>
      </c>
      <c r="F78" s="42">
        <v>0</v>
      </c>
      <c r="G78" s="42">
        <v>0</v>
      </c>
      <c r="H78" s="42">
        <v>0</v>
      </c>
      <c r="I78" s="43">
        <v>0</v>
      </c>
      <c r="J78" s="43">
        <v>0</v>
      </c>
    </row>
    <row r="79" spans="1:10" s="24" customFormat="1" ht="48" customHeight="1" x14ac:dyDescent="0.35">
      <c r="A79" s="53" t="s">
        <v>42</v>
      </c>
      <c r="B79" s="53"/>
      <c r="C79" s="53"/>
      <c r="D79" s="26"/>
      <c r="E79" s="23"/>
      <c r="F79" s="23"/>
      <c r="G79" s="23"/>
      <c r="H79" s="23"/>
      <c r="I79" s="62" t="s">
        <v>43</v>
      </c>
      <c r="J79" s="62"/>
    </row>
    <row r="80" spans="1:10" s="10" customFormat="1" ht="17.25" customHeight="1" x14ac:dyDescent="0.25">
      <c r="A80" s="16"/>
      <c r="B80" s="11"/>
      <c r="D80" s="22"/>
      <c r="E80" s="12"/>
      <c r="F80" s="12"/>
      <c r="G80" s="12"/>
      <c r="H80" s="12"/>
      <c r="I80" s="36"/>
      <c r="J80" s="36"/>
    </row>
    <row r="81" spans="1:10" s="10" customFormat="1" ht="17.25" customHeight="1" x14ac:dyDescent="0.25">
      <c r="A81" s="16"/>
      <c r="B81" s="11"/>
      <c r="D81" s="12"/>
      <c r="E81" s="12"/>
      <c r="F81" s="12"/>
      <c r="G81" s="12"/>
      <c r="H81" s="12"/>
      <c r="I81" s="12"/>
      <c r="J81" s="12"/>
    </row>
    <row r="82" spans="1:10" s="7" customFormat="1" ht="27" customHeight="1" x14ac:dyDescent="0.3">
      <c r="A82" s="13"/>
      <c r="B82" s="8"/>
      <c r="D82" s="29"/>
      <c r="E82" s="45"/>
      <c r="F82" s="29"/>
      <c r="G82" s="29"/>
      <c r="H82" s="29"/>
      <c r="I82" s="52"/>
      <c r="J82" s="52"/>
    </row>
    <row r="83" spans="1:10" s="10" customFormat="1" ht="33.75" customHeight="1" x14ac:dyDescent="0.25">
      <c r="A83" s="16"/>
      <c r="B83" s="11"/>
      <c r="D83" s="12"/>
      <c r="E83" s="12"/>
      <c r="F83" s="12"/>
      <c r="G83" s="12"/>
      <c r="H83" s="12"/>
      <c r="I83" s="12"/>
      <c r="J83" s="12"/>
    </row>
    <row r="84" spans="1:10" s="10" customFormat="1" ht="18" x14ac:dyDescent="0.25">
      <c r="A84" s="16"/>
      <c r="B84" s="11"/>
      <c r="D84" s="12"/>
      <c r="E84" s="12"/>
      <c r="F84" s="12"/>
      <c r="G84" s="12"/>
      <c r="H84" s="12"/>
      <c r="I84" s="12"/>
      <c r="J84" s="12"/>
    </row>
    <row r="85" spans="1:10" s="10" customFormat="1" ht="18" x14ac:dyDescent="0.25">
      <c r="A85" s="16"/>
      <c r="B85" s="11"/>
      <c r="D85" s="12"/>
      <c r="E85" s="12"/>
      <c r="F85" s="12"/>
      <c r="G85" s="12"/>
      <c r="H85" s="12"/>
      <c r="I85" s="12"/>
      <c r="J85" s="12"/>
    </row>
    <row r="86" spans="1:10" s="10" customFormat="1" ht="9" customHeight="1" x14ac:dyDescent="0.25">
      <c r="A86" s="16"/>
      <c r="B86" s="11"/>
      <c r="D86" s="12"/>
      <c r="E86" s="12"/>
      <c r="F86" s="12"/>
      <c r="G86" s="12"/>
      <c r="H86" s="12"/>
      <c r="I86" s="12"/>
      <c r="J86" s="12"/>
    </row>
    <row r="87" spans="1:10" s="10" customFormat="1" ht="18.75" hidden="1" customHeight="1" x14ac:dyDescent="0.25">
      <c r="A87" s="16"/>
      <c r="B87" s="11"/>
      <c r="D87" s="12"/>
      <c r="E87" s="12"/>
      <c r="F87" s="12"/>
      <c r="G87" s="12"/>
      <c r="H87" s="12"/>
      <c r="I87" s="12"/>
      <c r="J87" s="12"/>
    </row>
    <row r="88" spans="1:10" ht="18.75" hidden="1" customHeight="1" x14ac:dyDescent="0.2"/>
    <row r="89" spans="1:10" ht="18.75" hidden="1" customHeight="1" x14ac:dyDescent="0.2"/>
  </sheetData>
  <mergeCells count="36">
    <mergeCell ref="M2:O2"/>
    <mergeCell ref="M1:O1"/>
    <mergeCell ref="G1:K1"/>
    <mergeCell ref="G2:K2"/>
    <mergeCell ref="I79:J79"/>
    <mergeCell ref="I82:J82"/>
    <mergeCell ref="A79:C79"/>
    <mergeCell ref="G3:J3"/>
    <mergeCell ref="A7:A8"/>
    <mergeCell ref="B7:B8"/>
    <mergeCell ref="C7:C8"/>
    <mergeCell ref="G4:J4"/>
    <mergeCell ref="A9:A13"/>
    <mergeCell ref="B9:B13"/>
    <mergeCell ref="A19:A23"/>
    <mergeCell ref="B19:B23"/>
    <mergeCell ref="A24:A28"/>
    <mergeCell ref="B64:B68"/>
    <mergeCell ref="B24:B28"/>
    <mergeCell ref="A64:A68"/>
    <mergeCell ref="A5:J5"/>
    <mergeCell ref="A74:A78"/>
    <mergeCell ref="B74:B78"/>
    <mergeCell ref="A69:A73"/>
    <mergeCell ref="B69:B73"/>
    <mergeCell ref="D7:J7"/>
    <mergeCell ref="A39:A43"/>
    <mergeCell ref="B39:B43"/>
    <mergeCell ref="A29:A33"/>
    <mergeCell ref="B29:B33"/>
    <mergeCell ref="A34:A38"/>
    <mergeCell ref="B34:B38"/>
    <mergeCell ref="A59:A63"/>
    <mergeCell ref="B59:B63"/>
    <mergeCell ref="A49:A53"/>
    <mergeCell ref="B49:B53"/>
  </mergeCells>
  <pageMargins left="0.6692913385826772" right="0.15748031496062992" top="1.3779527559055118" bottom="0.15748031496062992" header="0.15748031496062992" footer="0"/>
  <pageSetup paperSize="9" scale="63" orientation="landscape" r:id="rId1"/>
  <headerFooter differentFirst="1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76"/>
  <sheetViews>
    <sheetView workbookViewId="0">
      <selection activeCell="I36" sqref="I36"/>
    </sheetView>
  </sheetViews>
  <sheetFormatPr defaultRowHeight="12.75" x14ac:dyDescent="0.2"/>
  <cols>
    <col min="4" max="4" width="13.7109375" customWidth="1"/>
    <col min="5" max="5" width="16.140625" customWidth="1"/>
    <col min="6" max="6" width="15.5703125" customWidth="1"/>
    <col min="7" max="7" width="13.42578125" customWidth="1"/>
    <col min="8" max="8" width="14.28515625" customWidth="1"/>
    <col min="9" max="9" width="14.85546875" customWidth="1"/>
    <col min="10" max="10" width="16.85546875" customWidth="1"/>
  </cols>
  <sheetData>
    <row r="5" spans="1:12" s="3" customFormat="1" ht="36" customHeight="1" x14ac:dyDescent="0.2">
      <c r="A5" s="55" t="s">
        <v>2</v>
      </c>
      <c r="B5" s="57" t="s">
        <v>7</v>
      </c>
      <c r="C5" s="50" t="s">
        <v>5</v>
      </c>
      <c r="D5" s="50" t="s">
        <v>9</v>
      </c>
      <c r="E5" s="50"/>
      <c r="F5" s="50"/>
      <c r="G5" s="50"/>
      <c r="H5" s="50"/>
      <c r="I5" s="50"/>
      <c r="J5" s="50"/>
    </row>
    <row r="6" spans="1:12" s="1" customFormat="1" ht="48.75" customHeight="1" x14ac:dyDescent="0.2">
      <c r="A6" s="56"/>
      <c r="B6" s="58"/>
      <c r="C6" s="50"/>
      <c r="D6" s="40" t="s">
        <v>31</v>
      </c>
      <c r="E6" s="40">
        <v>2025</v>
      </c>
      <c r="F6" s="40">
        <v>2026</v>
      </c>
      <c r="G6" s="40">
        <v>2027</v>
      </c>
      <c r="H6" s="40">
        <v>2028</v>
      </c>
      <c r="I6" s="40">
        <v>2029</v>
      </c>
      <c r="J6" s="40">
        <v>2030</v>
      </c>
    </row>
    <row r="7" spans="1:12" s="1" customFormat="1" ht="27.75" customHeight="1" x14ac:dyDescent="0.2">
      <c r="A7" s="47" t="s">
        <v>8</v>
      </c>
      <c r="B7" s="47" t="s">
        <v>30</v>
      </c>
      <c r="C7" s="18" t="s">
        <v>34</v>
      </c>
      <c r="D7" s="17">
        <f>D8+D9+D10+D11</f>
        <v>20744187.670000002</v>
      </c>
      <c r="E7" s="17">
        <f t="shared" ref="E7:J7" si="0">E8+E9+E10+E11</f>
        <v>3363410.2199999997</v>
      </c>
      <c r="F7" s="17">
        <f t="shared" si="0"/>
        <v>3288513.13</v>
      </c>
      <c r="G7" s="17">
        <f t="shared" si="0"/>
        <v>3376582.85</v>
      </c>
      <c r="H7" s="17">
        <f t="shared" si="0"/>
        <v>3470249.07</v>
      </c>
      <c r="I7" s="17">
        <f t="shared" si="0"/>
        <v>3569818.59</v>
      </c>
      <c r="J7" s="17">
        <f t="shared" si="0"/>
        <v>3675613.8099999996</v>
      </c>
      <c r="L7" s="27"/>
    </row>
    <row r="8" spans="1:12" s="1" customFormat="1" ht="22.5" customHeight="1" x14ac:dyDescent="0.2">
      <c r="A8" s="48"/>
      <c r="B8" s="48"/>
      <c r="C8" s="18" t="s">
        <v>6</v>
      </c>
      <c r="D8" s="17">
        <f t="shared" ref="D8:J11" si="1">D13+D53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L8" s="27"/>
    </row>
    <row r="9" spans="1:12" s="1" customFormat="1" ht="22.5" customHeight="1" x14ac:dyDescent="0.2">
      <c r="A9" s="48"/>
      <c r="B9" s="48"/>
      <c r="C9" s="18" t="s">
        <v>4</v>
      </c>
      <c r="D9" s="17">
        <f>D14+D54</f>
        <v>13855316</v>
      </c>
      <c r="E9" s="17">
        <f t="shared" si="1"/>
        <v>2466721</v>
      </c>
      <c r="F9" s="17">
        <f t="shared" si="1"/>
        <v>2277719</v>
      </c>
      <c r="G9" s="17">
        <f t="shared" si="1"/>
        <v>2277719</v>
      </c>
      <c r="H9" s="17">
        <f t="shared" si="1"/>
        <v>2277719</v>
      </c>
      <c r="I9" s="17">
        <f t="shared" si="1"/>
        <v>2277719</v>
      </c>
      <c r="J9" s="17">
        <f t="shared" si="1"/>
        <v>2277719</v>
      </c>
      <c r="L9" s="27"/>
    </row>
    <row r="10" spans="1:12" s="1" customFormat="1" ht="27" customHeight="1" x14ac:dyDescent="0.2">
      <c r="A10" s="48"/>
      <c r="B10" s="48"/>
      <c r="C10" s="18" t="s">
        <v>11</v>
      </c>
      <c r="D10" s="17">
        <f t="shared" si="1"/>
        <v>684289.74</v>
      </c>
      <c r="E10" s="17">
        <f t="shared" si="1"/>
        <v>113195.8</v>
      </c>
      <c r="F10" s="17">
        <f t="shared" si="1"/>
        <v>113519.03</v>
      </c>
      <c r="G10" s="17">
        <f t="shared" si="1"/>
        <v>113855.19</v>
      </c>
      <c r="H10" s="17">
        <f t="shared" si="1"/>
        <v>114204.8</v>
      </c>
      <c r="I10" s="17">
        <f t="shared" si="1"/>
        <v>114568.39</v>
      </c>
      <c r="J10" s="17">
        <f t="shared" si="1"/>
        <v>114946.53</v>
      </c>
    </row>
    <row r="11" spans="1:12" s="1" customFormat="1" ht="27" customHeight="1" x14ac:dyDescent="0.2">
      <c r="A11" s="49"/>
      <c r="B11" s="49"/>
      <c r="C11" s="18" t="s">
        <v>10</v>
      </c>
      <c r="D11" s="17">
        <f t="shared" si="1"/>
        <v>6204581.9300000006</v>
      </c>
      <c r="E11" s="17">
        <f t="shared" si="1"/>
        <v>783493.42</v>
      </c>
      <c r="F11" s="17">
        <f t="shared" si="1"/>
        <v>897275.1</v>
      </c>
      <c r="G11" s="17">
        <f t="shared" si="1"/>
        <v>985008.66</v>
      </c>
      <c r="H11" s="17">
        <f t="shared" si="1"/>
        <v>1078325.27</v>
      </c>
      <c r="I11" s="17">
        <f t="shared" si="1"/>
        <v>1177531.2</v>
      </c>
      <c r="J11" s="17">
        <f t="shared" si="1"/>
        <v>1282948.28</v>
      </c>
      <c r="L11" s="27"/>
    </row>
    <row r="12" spans="1:12" s="1" customFormat="1" ht="27" customHeight="1" x14ac:dyDescent="0.2">
      <c r="A12" s="19" t="s">
        <v>0</v>
      </c>
      <c r="B12" s="19" t="s">
        <v>33</v>
      </c>
      <c r="C12" s="18" t="s">
        <v>34</v>
      </c>
      <c r="D12" s="17">
        <f>E12+F12+G12+H12+I12+J12</f>
        <v>14297004</v>
      </c>
      <c r="E12" s="17">
        <f>E13+E14+E15+E16</f>
        <v>2382834</v>
      </c>
      <c r="F12" s="17">
        <f t="shared" ref="F12:J12" si="2">F13+F14+F15+F16</f>
        <v>2382834</v>
      </c>
      <c r="G12" s="17">
        <f t="shared" si="2"/>
        <v>2382834</v>
      </c>
      <c r="H12" s="17">
        <f t="shared" si="2"/>
        <v>2382834</v>
      </c>
      <c r="I12" s="17">
        <f t="shared" si="2"/>
        <v>2382834</v>
      </c>
      <c r="J12" s="17">
        <f t="shared" si="2"/>
        <v>2382834</v>
      </c>
      <c r="L12" s="27"/>
    </row>
    <row r="13" spans="1:12" s="1" customFormat="1" ht="27" customHeight="1" x14ac:dyDescent="0.2">
      <c r="A13" s="20"/>
      <c r="B13" s="20"/>
      <c r="C13" s="18" t="s">
        <v>3</v>
      </c>
      <c r="D13" s="17">
        <f t="shared" ref="D13:D15" si="3">E13+F13+G13+H13+I13+J13</f>
        <v>0</v>
      </c>
      <c r="E13" s="17">
        <f>E18+E23++E28+E33+E38+E43</f>
        <v>0</v>
      </c>
      <c r="F13" s="17">
        <f t="shared" ref="F13:J13" si="4">F18+F23++F28+F33+F38+F43</f>
        <v>0</v>
      </c>
      <c r="G13" s="17">
        <f t="shared" si="4"/>
        <v>0</v>
      </c>
      <c r="H13" s="17">
        <f t="shared" si="4"/>
        <v>0</v>
      </c>
      <c r="I13" s="17">
        <f t="shared" si="4"/>
        <v>0</v>
      </c>
      <c r="J13" s="17">
        <f t="shared" si="4"/>
        <v>0</v>
      </c>
    </row>
    <row r="14" spans="1:12" s="1" customFormat="1" ht="25.5" customHeight="1" x14ac:dyDescent="0.2">
      <c r="A14" s="20"/>
      <c r="B14" s="20"/>
      <c r="C14" s="18" t="s">
        <v>4</v>
      </c>
      <c r="D14" s="17">
        <f t="shared" si="3"/>
        <v>13666314</v>
      </c>
      <c r="E14" s="17">
        <f>E19+E24+E29+E34+E39+E44+E49</f>
        <v>2277719</v>
      </c>
      <c r="F14" s="17">
        <f t="shared" ref="F14:J15" si="5">F19+F24+F29+F34+F39+F44+F49</f>
        <v>2277719</v>
      </c>
      <c r="G14" s="17">
        <f t="shared" si="5"/>
        <v>2277719</v>
      </c>
      <c r="H14" s="17">
        <f t="shared" si="5"/>
        <v>2277719</v>
      </c>
      <c r="I14" s="17">
        <f t="shared" si="5"/>
        <v>2277719</v>
      </c>
      <c r="J14" s="17">
        <f t="shared" si="5"/>
        <v>2277719</v>
      </c>
    </row>
    <row r="15" spans="1:12" s="1" customFormat="1" ht="24" customHeight="1" x14ac:dyDescent="0.2">
      <c r="A15" s="20"/>
      <c r="B15" s="20"/>
      <c r="C15" s="18" t="s">
        <v>11</v>
      </c>
      <c r="D15" s="17">
        <f t="shared" si="3"/>
        <v>630690</v>
      </c>
      <c r="E15" s="17">
        <f>E20+E25+E30+E35+E40+E45+E50</f>
        <v>105115</v>
      </c>
      <c r="F15" s="17">
        <f t="shared" si="5"/>
        <v>105115</v>
      </c>
      <c r="G15" s="17">
        <f t="shared" si="5"/>
        <v>105115</v>
      </c>
      <c r="H15" s="17">
        <f t="shared" si="5"/>
        <v>105115</v>
      </c>
      <c r="I15" s="17">
        <f t="shared" si="5"/>
        <v>105115</v>
      </c>
      <c r="J15" s="17">
        <f t="shared" si="5"/>
        <v>105115</v>
      </c>
    </row>
    <row r="16" spans="1:12" s="1" customFormat="1" ht="25.5" customHeight="1" x14ac:dyDescent="0.2">
      <c r="A16" s="21"/>
      <c r="B16" s="21"/>
      <c r="C16" s="18" t="s">
        <v>10</v>
      </c>
      <c r="D16" s="17">
        <v>0</v>
      </c>
      <c r="E16" s="17">
        <f t="shared" ref="E16:J16" si="6">F16+G16+H16+I16+J16+K16</f>
        <v>0</v>
      </c>
      <c r="F16" s="17">
        <f t="shared" si="6"/>
        <v>0</v>
      </c>
      <c r="G16" s="17">
        <f t="shared" si="6"/>
        <v>0</v>
      </c>
      <c r="H16" s="17">
        <f t="shared" si="6"/>
        <v>0</v>
      </c>
      <c r="I16" s="17">
        <f t="shared" si="6"/>
        <v>0</v>
      </c>
      <c r="J16" s="17">
        <f t="shared" si="6"/>
        <v>0</v>
      </c>
    </row>
    <row r="17" spans="1:10" s="1" customFormat="1" ht="29.25" customHeight="1" x14ac:dyDescent="0.2">
      <c r="A17" s="47" t="s">
        <v>19</v>
      </c>
      <c r="B17" s="47" t="s">
        <v>14</v>
      </c>
      <c r="C17" s="18" t="s">
        <v>34</v>
      </c>
      <c r="D17" s="17">
        <f>E17+F17+G17+H17+I17+J17</f>
        <v>6076323.5999999996</v>
      </c>
      <c r="E17" s="17">
        <f>E18+E19+E20</f>
        <v>1012720.6</v>
      </c>
      <c r="F17" s="17">
        <f t="shared" ref="F17:J17" si="7">F18+F19+F20</f>
        <v>1012720.6</v>
      </c>
      <c r="G17" s="17">
        <f t="shared" si="7"/>
        <v>1012720.6</v>
      </c>
      <c r="H17" s="17">
        <f t="shared" si="7"/>
        <v>1012720.6</v>
      </c>
      <c r="I17" s="17">
        <f t="shared" si="7"/>
        <v>1012720.6</v>
      </c>
      <c r="J17" s="17">
        <f t="shared" si="7"/>
        <v>1012720.6</v>
      </c>
    </row>
    <row r="18" spans="1:10" s="1" customFormat="1" ht="25.5" customHeight="1" x14ac:dyDescent="0.2">
      <c r="A18" s="48"/>
      <c r="B18" s="48"/>
      <c r="C18" s="18" t="s">
        <v>3</v>
      </c>
      <c r="D18" s="17">
        <f t="shared" ref="D18:D21" si="8">E18+F18+G18+H18+I18+J18</f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s="1" customFormat="1" ht="26.25" customHeight="1" x14ac:dyDescent="0.2">
      <c r="A19" s="48"/>
      <c r="B19" s="48"/>
      <c r="C19" s="18" t="s">
        <v>4</v>
      </c>
      <c r="D19" s="17">
        <f t="shared" si="8"/>
        <v>5894034</v>
      </c>
      <c r="E19" s="17">
        <f>1612839-630500</f>
        <v>982339</v>
      </c>
      <c r="F19" s="17">
        <f t="shared" ref="F19:J19" si="9">1612839-630500</f>
        <v>982339</v>
      </c>
      <c r="G19" s="17">
        <f t="shared" si="9"/>
        <v>982339</v>
      </c>
      <c r="H19" s="17">
        <f t="shared" si="9"/>
        <v>982339</v>
      </c>
      <c r="I19" s="17">
        <f t="shared" si="9"/>
        <v>982339</v>
      </c>
      <c r="J19" s="17">
        <f t="shared" si="9"/>
        <v>982339</v>
      </c>
    </row>
    <row r="20" spans="1:10" s="1" customFormat="1" ht="27" customHeight="1" x14ac:dyDescent="0.2">
      <c r="A20" s="48"/>
      <c r="B20" s="48"/>
      <c r="C20" s="18" t="s">
        <v>11</v>
      </c>
      <c r="D20" s="17">
        <f t="shared" si="8"/>
        <v>182289.6</v>
      </c>
      <c r="E20" s="17">
        <f>49881.6-19500</f>
        <v>30381.599999999999</v>
      </c>
      <c r="F20" s="17">
        <f t="shared" ref="F20:J20" si="10">49881.6-19500</f>
        <v>30381.599999999999</v>
      </c>
      <c r="G20" s="17">
        <f t="shared" si="10"/>
        <v>30381.599999999999</v>
      </c>
      <c r="H20" s="17">
        <f t="shared" si="10"/>
        <v>30381.599999999999</v>
      </c>
      <c r="I20" s="17">
        <f t="shared" si="10"/>
        <v>30381.599999999999</v>
      </c>
      <c r="J20" s="17">
        <f t="shared" si="10"/>
        <v>30381.599999999999</v>
      </c>
    </row>
    <row r="21" spans="1:10" s="1" customFormat="1" ht="24" customHeight="1" x14ac:dyDescent="0.2">
      <c r="A21" s="49"/>
      <c r="B21" s="49"/>
      <c r="C21" s="18" t="s">
        <v>10</v>
      </c>
      <c r="D21" s="17">
        <f t="shared" si="8"/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s="1" customFormat="1" ht="26.25" customHeight="1" x14ac:dyDescent="0.2">
      <c r="A22" s="47" t="s">
        <v>20</v>
      </c>
      <c r="B22" s="47" t="s">
        <v>17</v>
      </c>
      <c r="C22" s="18" t="s">
        <v>34</v>
      </c>
      <c r="D22" s="17">
        <f>E22+F22+G22+H22+I22+J22</f>
        <v>1019876.4</v>
      </c>
      <c r="E22" s="17">
        <f>E23+E24+E25</f>
        <v>169979.4</v>
      </c>
      <c r="F22" s="17">
        <f t="shared" ref="F22:J22" si="11">F23+F24+F25</f>
        <v>169979.4</v>
      </c>
      <c r="G22" s="17">
        <f t="shared" si="11"/>
        <v>169979.4</v>
      </c>
      <c r="H22" s="17">
        <f t="shared" si="11"/>
        <v>169979.4</v>
      </c>
      <c r="I22" s="17">
        <f t="shared" si="11"/>
        <v>169979.4</v>
      </c>
      <c r="J22" s="17">
        <f t="shared" si="11"/>
        <v>169979.4</v>
      </c>
    </row>
    <row r="23" spans="1:10" s="1" customFormat="1" ht="24.75" customHeight="1" x14ac:dyDescent="0.2">
      <c r="A23" s="48"/>
      <c r="B23" s="48"/>
      <c r="C23" s="18" t="s">
        <v>3</v>
      </c>
      <c r="D23" s="17">
        <f t="shared" ref="D23:J71" si="12">E23+F23+G23+H23+I23+J23</f>
        <v>0</v>
      </c>
      <c r="E23" s="17">
        <v>0</v>
      </c>
      <c r="F23" s="17"/>
      <c r="G23" s="17"/>
      <c r="H23" s="17"/>
      <c r="I23" s="17"/>
      <c r="J23" s="17"/>
    </row>
    <row r="24" spans="1:10" s="1" customFormat="1" ht="24.75" customHeight="1" x14ac:dyDescent="0.2">
      <c r="A24" s="48"/>
      <c r="B24" s="48"/>
      <c r="C24" s="18" t="s">
        <v>4</v>
      </c>
      <c r="D24" s="17">
        <f t="shared" si="12"/>
        <v>989280</v>
      </c>
      <c r="E24" s="17">
        <f>164880</f>
        <v>164880</v>
      </c>
      <c r="F24" s="17">
        <f t="shared" ref="F24:J24" si="13">164880</f>
        <v>164880</v>
      </c>
      <c r="G24" s="17">
        <f t="shared" si="13"/>
        <v>164880</v>
      </c>
      <c r="H24" s="17">
        <f t="shared" si="13"/>
        <v>164880</v>
      </c>
      <c r="I24" s="17">
        <f t="shared" si="13"/>
        <v>164880</v>
      </c>
      <c r="J24" s="17">
        <f t="shared" si="13"/>
        <v>164880</v>
      </c>
    </row>
    <row r="25" spans="1:10" s="1" customFormat="1" ht="25.5" customHeight="1" x14ac:dyDescent="0.2">
      <c r="A25" s="48"/>
      <c r="B25" s="48"/>
      <c r="C25" s="18" t="s">
        <v>11</v>
      </c>
      <c r="D25" s="17">
        <f t="shared" si="12"/>
        <v>30596.400000000001</v>
      </c>
      <c r="E25" s="17">
        <f>5099.4</f>
        <v>5099.3999999999996</v>
      </c>
      <c r="F25" s="17">
        <f t="shared" ref="F25:J25" si="14">5099.4</f>
        <v>5099.3999999999996</v>
      </c>
      <c r="G25" s="17">
        <f t="shared" si="14"/>
        <v>5099.3999999999996</v>
      </c>
      <c r="H25" s="17">
        <f t="shared" si="14"/>
        <v>5099.3999999999996</v>
      </c>
      <c r="I25" s="17">
        <f t="shared" si="14"/>
        <v>5099.3999999999996</v>
      </c>
      <c r="J25" s="17">
        <f t="shared" si="14"/>
        <v>5099.3999999999996</v>
      </c>
    </row>
    <row r="26" spans="1:10" s="1" customFormat="1" ht="24" customHeight="1" x14ac:dyDescent="0.2">
      <c r="A26" s="49"/>
      <c r="B26" s="49"/>
      <c r="C26" s="18" t="s">
        <v>10</v>
      </c>
      <c r="D26" s="17">
        <f t="shared" si="12"/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s="1" customFormat="1" ht="30" customHeight="1" x14ac:dyDescent="0.2">
      <c r="A27" s="47" t="s">
        <v>21</v>
      </c>
      <c r="B27" s="47" t="s">
        <v>18</v>
      </c>
      <c r="C27" s="18" t="s">
        <v>34</v>
      </c>
      <c r="D27" s="17">
        <f t="shared" si="12"/>
        <v>20000</v>
      </c>
      <c r="E27" s="17">
        <f>E28+E29+E30+E31</f>
        <v>0</v>
      </c>
      <c r="F27" s="17">
        <f>F29+F30</f>
        <v>10000</v>
      </c>
      <c r="G27" s="17">
        <v>0</v>
      </c>
      <c r="H27" s="17">
        <v>0</v>
      </c>
      <c r="I27" s="17">
        <v>0</v>
      </c>
      <c r="J27" s="17">
        <v>10000</v>
      </c>
    </row>
    <row r="28" spans="1:10" s="1" customFormat="1" ht="25.5" customHeight="1" x14ac:dyDescent="0.2">
      <c r="A28" s="48"/>
      <c r="B28" s="48"/>
      <c r="C28" s="18" t="s">
        <v>3</v>
      </c>
      <c r="D28" s="17">
        <f t="shared" si="12"/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s="1" customFormat="1" ht="27.75" customHeight="1" x14ac:dyDescent="0.2">
      <c r="A29" s="48"/>
      <c r="B29" s="48"/>
      <c r="C29" s="18" t="s">
        <v>4</v>
      </c>
      <c r="D29" s="17">
        <f t="shared" si="12"/>
        <v>19400</v>
      </c>
      <c r="E29" s="17">
        <v>0</v>
      </c>
      <c r="F29" s="17">
        <v>9700</v>
      </c>
      <c r="G29" s="17">
        <v>0</v>
      </c>
      <c r="H29" s="17">
        <v>0</v>
      </c>
      <c r="I29" s="17">
        <v>0</v>
      </c>
      <c r="J29" s="17">
        <v>9700</v>
      </c>
    </row>
    <row r="30" spans="1:10" s="1" customFormat="1" ht="29.25" customHeight="1" x14ac:dyDescent="0.2">
      <c r="A30" s="48"/>
      <c r="B30" s="48"/>
      <c r="C30" s="18" t="s">
        <v>11</v>
      </c>
      <c r="D30" s="17">
        <f t="shared" si="12"/>
        <v>600</v>
      </c>
      <c r="E30" s="17">
        <v>0</v>
      </c>
      <c r="F30" s="17">
        <v>300</v>
      </c>
      <c r="G30" s="17">
        <v>0</v>
      </c>
      <c r="H30" s="17">
        <v>0</v>
      </c>
      <c r="I30" s="17">
        <v>0</v>
      </c>
      <c r="J30" s="17">
        <v>300</v>
      </c>
    </row>
    <row r="31" spans="1:10" s="1" customFormat="1" ht="27.75" customHeight="1" x14ac:dyDescent="0.2">
      <c r="A31" s="49"/>
      <c r="B31" s="49"/>
      <c r="C31" s="18" t="s">
        <v>10</v>
      </c>
      <c r="D31" s="17">
        <f t="shared" si="12"/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2" spans="1:10" s="1" customFormat="1" ht="34.5" customHeight="1" x14ac:dyDescent="0.2">
      <c r="A32" s="51" t="s">
        <v>22</v>
      </c>
      <c r="B32" s="47" t="s">
        <v>12</v>
      </c>
      <c r="C32" s="18" t="s">
        <v>34</v>
      </c>
      <c r="D32" s="17">
        <f t="shared" si="12"/>
        <v>3780000</v>
      </c>
      <c r="E32" s="17">
        <f>E33+E34+E35+E36</f>
        <v>650000</v>
      </c>
      <c r="F32" s="17">
        <f t="shared" ref="F32:J32" si="15">F33+F34+F35+F36</f>
        <v>640000</v>
      </c>
      <c r="G32" s="17">
        <f t="shared" si="15"/>
        <v>600000</v>
      </c>
      <c r="H32" s="17">
        <f t="shared" si="15"/>
        <v>650000</v>
      </c>
      <c r="I32" s="17">
        <f t="shared" si="15"/>
        <v>600000</v>
      </c>
      <c r="J32" s="17">
        <f t="shared" si="15"/>
        <v>640000</v>
      </c>
    </row>
    <row r="33" spans="1:15" s="1" customFormat="1" ht="30" customHeight="1" x14ac:dyDescent="0.2">
      <c r="A33" s="51"/>
      <c r="B33" s="48"/>
      <c r="C33" s="18" t="s">
        <v>3</v>
      </c>
      <c r="D33" s="17">
        <f t="shared" si="12"/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5" s="1" customFormat="1" ht="27" customHeight="1" x14ac:dyDescent="0.2">
      <c r="A34" s="51"/>
      <c r="B34" s="48"/>
      <c r="C34" s="18" t="s">
        <v>4</v>
      </c>
      <c r="D34" s="17">
        <f t="shared" si="12"/>
        <v>3666600</v>
      </c>
      <c r="E34" s="17">
        <v>630500</v>
      </c>
      <c r="F34" s="17">
        <f>630500-9700</f>
        <v>620800</v>
      </c>
      <c r="G34" s="17">
        <f>630500-48500</f>
        <v>582000</v>
      </c>
      <c r="H34" s="17">
        <v>630500</v>
      </c>
      <c r="I34" s="17">
        <f>630500-48500</f>
        <v>582000</v>
      </c>
      <c r="J34" s="17">
        <f>630500-9700</f>
        <v>620800</v>
      </c>
    </row>
    <row r="35" spans="1:15" s="1" customFormat="1" ht="27" customHeight="1" x14ac:dyDescent="0.2">
      <c r="A35" s="51"/>
      <c r="B35" s="48"/>
      <c r="C35" s="18" t="s">
        <v>11</v>
      </c>
      <c r="D35" s="17">
        <f t="shared" si="12"/>
        <v>113400</v>
      </c>
      <c r="E35" s="17">
        <v>19500</v>
      </c>
      <c r="F35" s="17">
        <f>19500-300</f>
        <v>19200</v>
      </c>
      <c r="G35" s="17">
        <f>19500-1500</f>
        <v>18000</v>
      </c>
      <c r="H35" s="17">
        <v>19500</v>
      </c>
      <c r="I35" s="17">
        <f>19500-1500</f>
        <v>18000</v>
      </c>
      <c r="J35" s="17">
        <f>19500-300</f>
        <v>19200</v>
      </c>
    </row>
    <row r="36" spans="1:15" s="1" customFormat="1" ht="29.25" customHeight="1" x14ac:dyDescent="0.2">
      <c r="A36" s="51"/>
      <c r="B36" s="49"/>
      <c r="C36" s="18" t="s">
        <v>10</v>
      </c>
      <c r="D36" s="17">
        <f t="shared" si="12"/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5" s="1" customFormat="1" ht="32.25" customHeight="1" x14ac:dyDescent="0.2">
      <c r="A37" s="47" t="s">
        <v>23</v>
      </c>
      <c r="B37" s="47" t="s">
        <v>13</v>
      </c>
      <c r="C37" s="18" t="s">
        <v>34</v>
      </c>
      <c r="D37" s="17">
        <f t="shared" si="12"/>
        <v>100000</v>
      </c>
      <c r="E37" s="17">
        <f>E38+E39+E40+E41</f>
        <v>0</v>
      </c>
      <c r="F37" s="17">
        <v>0</v>
      </c>
      <c r="G37" s="17">
        <f>G39+G40</f>
        <v>50000</v>
      </c>
      <c r="H37" s="17">
        <v>0</v>
      </c>
      <c r="I37" s="17">
        <f>I39+I40</f>
        <v>50000</v>
      </c>
      <c r="J37" s="17">
        <v>0</v>
      </c>
    </row>
    <row r="38" spans="1:15" s="1" customFormat="1" ht="25.5" customHeight="1" x14ac:dyDescent="0.2">
      <c r="A38" s="48"/>
      <c r="B38" s="48"/>
      <c r="C38" s="18" t="s">
        <v>3</v>
      </c>
      <c r="D38" s="17">
        <f t="shared" si="12"/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5" s="1" customFormat="1" ht="25.5" customHeight="1" x14ac:dyDescent="0.2">
      <c r="A39" s="48"/>
      <c r="B39" s="48"/>
      <c r="C39" s="18" t="s">
        <v>4</v>
      </c>
      <c r="D39" s="17">
        <f t="shared" si="12"/>
        <v>97000</v>
      </c>
      <c r="E39" s="17">
        <v>0</v>
      </c>
      <c r="F39" s="17">
        <v>0</v>
      </c>
      <c r="G39" s="17">
        <v>48500</v>
      </c>
      <c r="H39" s="17">
        <v>0</v>
      </c>
      <c r="I39" s="17">
        <v>48500</v>
      </c>
      <c r="J39" s="17">
        <v>0</v>
      </c>
    </row>
    <row r="40" spans="1:15" s="1" customFormat="1" ht="24.75" customHeight="1" x14ac:dyDescent="0.2">
      <c r="A40" s="48"/>
      <c r="B40" s="48"/>
      <c r="C40" s="18" t="s">
        <v>11</v>
      </c>
      <c r="D40" s="17">
        <f t="shared" si="12"/>
        <v>3000</v>
      </c>
      <c r="E40" s="17">
        <v>0</v>
      </c>
      <c r="F40" s="17">
        <v>0</v>
      </c>
      <c r="G40" s="17">
        <v>1500</v>
      </c>
      <c r="H40" s="17">
        <v>0</v>
      </c>
      <c r="I40" s="17">
        <v>1500</v>
      </c>
      <c r="J40" s="17">
        <v>0</v>
      </c>
    </row>
    <row r="41" spans="1:15" s="1" customFormat="1" ht="27.75" customHeight="1" x14ac:dyDescent="0.2">
      <c r="A41" s="49"/>
      <c r="B41" s="49"/>
      <c r="C41" s="18" t="s">
        <v>10</v>
      </c>
      <c r="D41" s="17">
        <f t="shared" si="12"/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5" s="1" customFormat="1" ht="32.25" customHeight="1" x14ac:dyDescent="0.2">
      <c r="A42" s="19" t="s">
        <v>24</v>
      </c>
      <c r="B42" s="19" t="s">
        <v>28</v>
      </c>
      <c r="C42" s="18" t="s">
        <v>34</v>
      </c>
      <c r="D42" s="17">
        <f t="shared" si="12"/>
        <v>270498</v>
      </c>
      <c r="E42" s="17">
        <f>E43+E44+E45+E46</f>
        <v>45083</v>
      </c>
      <c r="F42" s="17">
        <f t="shared" ref="F42:J42" si="16">F43+F44+F45+F46</f>
        <v>45083</v>
      </c>
      <c r="G42" s="17">
        <f t="shared" si="16"/>
        <v>45083</v>
      </c>
      <c r="H42" s="17">
        <f t="shared" si="16"/>
        <v>45083</v>
      </c>
      <c r="I42" s="17">
        <f t="shared" si="16"/>
        <v>45083</v>
      </c>
      <c r="J42" s="17">
        <f t="shared" si="16"/>
        <v>45083</v>
      </c>
    </row>
    <row r="43" spans="1:15" s="1" customFormat="1" ht="26.25" customHeight="1" x14ac:dyDescent="0.2">
      <c r="A43" s="20"/>
      <c r="B43" s="20"/>
      <c r="C43" s="18" t="s">
        <v>3</v>
      </c>
      <c r="D43" s="17">
        <f t="shared" si="12"/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5" s="1" customFormat="1" ht="24" customHeight="1" x14ac:dyDescent="0.2">
      <c r="A44" s="20"/>
      <c r="B44" s="20"/>
      <c r="C44" s="18" t="s">
        <v>4</v>
      </c>
      <c r="D44" s="17">
        <f t="shared" si="12"/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5" s="1" customFormat="1" ht="24" customHeight="1" x14ac:dyDescent="0.2">
      <c r="A45" s="20"/>
      <c r="B45" s="20"/>
      <c r="C45" s="18" t="s">
        <v>11</v>
      </c>
      <c r="D45" s="17">
        <f t="shared" si="12"/>
        <v>270498</v>
      </c>
      <c r="E45" s="17">
        <v>45083</v>
      </c>
      <c r="F45" s="17">
        <v>45083</v>
      </c>
      <c r="G45" s="17">
        <v>45083</v>
      </c>
      <c r="H45" s="17">
        <v>45083</v>
      </c>
      <c r="I45" s="17">
        <v>45083</v>
      </c>
      <c r="J45" s="17">
        <v>45083</v>
      </c>
    </row>
    <row r="46" spans="1:15" s="1" customFormat="1" ht="25.5" customHeight="1" x14ac:dyDescent="0.2">
      <c r="A46" s="20"/>
      <c r="B46" s="20"/>
      <c r="C46" s="18" t="s">
        <v>10</v>
      </c>
      <c r="D46" s="17">
        <f t="shared" si="12"/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</row>
    <row r="47" spans="1:15" s="1" customFormat="1" ht="27" customHeight="1" x14ac:dyDescent="0.2">
      <c r="A47" s="47" t="s">
        <v>39</v>
      </c>
      <c r="B47" s="47" t="s">
        <v>40</v>
      </c>
      <c r="C47" s="18" t="s">
        <v>34</v>
      </c>
      <c r="D47" s="17">
        <f>D48+D49+D50+D51</f>
        <v>3030306</v>
      </c>
      <c r="E47" s="17">
        <f>E48+E49+E50</f>
        <v>505051</v>
      </c>
      <c r="F47" s="17">
        <f t="shared" ref="F47:J47" si="17">F48+F49+F50</f>
        <v>505051</v>
      </c>
      <c r="G47" s="17">
        <f t="shared" si="17"/>
        <v>505051</v>
      </c>
      <c r="H47" s="17">
        <f t="shared" si="17"/>
        <v>505051</v>
      </c>
      <c r="I47" s="17">
        <f t="shared" si="17"/>
        <v>505051</v>
      </c>
      <c r="J47" s="17">
        <f t="shared" si="17"/>
        <v>505051</v>
      </c>
      <c r="K47" s="38"/>
      <c r="L47" s="38"/>
      <c r="M47" s="38"/>
      <c r="N47" s="38"/>
      <c r="O47" s="38"/>
    </row>
    <row r="48" spans="1:15" s="1" customFormat="1" ht="24" customHeight="1" x14ac:dyDescent="0.2">
      <c r="A48" s="48"/>
      <c r="B48" s="48"/>
      <c r="C48" s="18" t="s">
        <v>3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38"/>
      <c r="L48" s="38"/>
      <c r="M48" s="38"/>
      <c r="N48" s="38"/>
      <c r="O48" s="38"/>
    </row>
    <row r="49" spans="1:15" s="1" customFormat="1" ht="25.5" customHeight="1" x14ac:dyDescent="0.2">
      <c r="A49" s="48"/>
      <c r="B49" s="48"/>
      <c r="C49" s="18" t="s">
        <v>4</v>
      </c>
      <c r="D49" s="17">
        <f>E49+F49+G49+H49+I49+J49</f>
        <v>3000000</v>
      </c>
      <c r="E49" s="17">
        <v>500000</v>
      </c>
      <c r="F49" s="17">
        <v>500000</v>
      </c>
      <c r="G49" s="17">
        <v>500000</v>
      </c>
      <c r="H49" s="17">
        <v>500000</v>
      </c>
      <c r="I49" s="17">
        <v>500000</v>
      </c>
      <c r="J49" s="17">
        <v>500000</v>
      </c>
      <c r="K49" s="38"/>
      <c r="L49" s="38"/>
      <c r="M49" s="38"/>
      <c r="N49" s="38"/>
      <c r="O49" s="38"/>
    </row>
    <row r="50" spans="1:15" s="1" customFormat="1" ht="24.75" customHeight="1" x14ac:dyDescent="0.2">
      <c r="A50" s="48"/>
      <c r="B50" s="48"/>
      <c r="C50" s="18" t="s">
        <v>11</v>
      </c>
      <c r="D50" s="17">
        <f t="shared" ref="D50:D51" si="18">E50+F50+G50+H50+I50+J50</f>
        <v>30306</v>
      </c>
      <c r="E50" s="17">
        <v>5051</v>
      </c>
      <c r="F50" s="17">
        <v>5051</v>
      </c>
      <c r="G50" s="17">
        <v>5051</v>
      </c>
      <c r="H50" s="17">
        <v>5051</v>
      </c>
      <c r="I50" s="17">
        <v>5051</v>
      </c>
      <c r="J50" s="17">
        <v>5051</v>
      </c>
      <c r="K50" s="38"/>
      <c r="L50" s="38"/>
      <c r="M50" s="38"/>
      <c r="N50" s="38"/>
      <c r="O50" s="38"/>
    </row>
    <row r="51" spans="1:15" s="1" customFormat="1" ht="28.5" customHeight="1" x14ac:dyDescent="0.2">
      <c r="A51" s="49"/>
      <c r="B51" s="49"/>
      <c r="C51" s="18" t="s">
        <v>10</v>
      </c>
      <c r="D51" s="17">
        <f t="shared" si="18"/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38"/>
      <c r="L51" s="38"/>
      <c r="M51" s="38"/>
      <c r="N51" s="38"/>
      <c r="O51" s="38"/>
    </row>
    <row r="52" spans="1:15" s="1" customFormat="1" ht="25.5" customHeight="1" x14ac:dyDescent="0.2">
      <c r="A52" s="39" t="s">
        <v>1</v>
      </c>
      <c r="B52" s="19" t="s">
        <v>32</v>
      </c>
      <c r="C52" s="18" t="s">
        <v>34</v>
      </c>
      <c r="D52" s="17">
        <f>D53+D54+D55+D56</f>
        <v>6447183.6700000009</v>
      </c>
      <c r="E52" s="17">
        <f t="shared" ref="E52:J52" si="19">E53+E54+E55+E56</f>
        <v>980576.22</v>
      </c>
      <c r="F52" s="17">
        <f t="shared" si="19"/>
        <v>905679.13</v>
      </c>
      <c r="G52" s="17">
        <f t="shared" si="19"/>
        <v>993748.85</v>
      </c>
      <c r="H52" s="17">
        <f t="shared" si="19"/>
        <v>1087415.07</v>
      </c>
      <c r="I52" s="17">
        <f t="shared" si="19"/>
        <v>1186984.5899999999</v>
      </c>
      <c r="J52" s="17">
        <f t="shared" si="19"/>
        <v>1292779.81</v>
      </c>
      <c r="K52" s="27"/>
    </row>
    <row r="53" spans="1:15" s="1" customFormat="1" ht="24.75" customHeight="1" x14ac:dyDescent="0.2">
      <c r="A53" s="20"/>
      <c r="B53" s="20"/>
      <c r="C53" s="18" t="s">
        <v>3</v>
      </c>
      <c r="D53" s="17">
        <f t="shared" si="12"/>
        <v>0</v>
      </c>
      <c r="E53" s="17">
        <f t="shared" si="12"/>
        <v>0</v>
      </c>
      <c r="F53" s="17">
        <f t="shared" si="12"/>
        <v>0</v>
      </c>
      <c r="G53" s="17">
        <f t="shared" si="12"/>
        <v>0</v>
      </c>
      <c r="H53" s="17">
        <f t="shared" si="12"/>
        <v>0</v>
      </c>
      <c r="I53" s="17">
        <f t="shared" si="12"/>
        <v>0</v>
      </c>
      <c r="J53" s="17">
        <f t="shared" si="12"/>
        <v>0</v>
      </c>
      <c r="K53" s="27"/>
    </row>
    <row r="54" spans="1:15" s="1" customFormat="1" ht="24" customHeight="1" x14ac:dyDescent="0.2">
      <c r="A54" s="20"/>
      <c r="B54" s="20"/>
      <c r="C54" s="18" t="s">
        <v>4</v>
      </c>
      <c r="D54" s="17">
        <f>D59+D64+D69+D74</f>
        <v>189002</v>
      </c>
      <c r="E54" s="17">
        <f t="shared" ref="E54:J55" si="20">E59+E64+E69+E74</f>
        <v>189002</v>
      </c>
      <c r="F54" s="17">
        <f t="shared" si="20"/>
        <v>0</v>
      </c>
      <c r="G54" s="17">
        <f t="shared" si="20"/>
        <v>0</v>
      </c>
      <c r="H54" s="17">
        <f t="shared" si="20"/>
        <v>0</v>
      </c>
      <c r="I54" s="17">
        <f t="shared" si="20"/>
        <v>0</v>
      </c>
      <c r="J54" s="17">
        <f t="shared" si="20"/>
        <v>0</v>
      </c>
      <c r="K54" s="27"/>
    </row>
    <row r="55" spans="1:15" s="1" customFormat="1" ht="24.75" customHeight="1" x14ac:dyDescent="0.2">
      <c r="A55" s="20"/>
      <c r="B55" s="20"/>
      <c r="C55" s="18" t="s">
        <v>11</v>
      </c>
      <c r="D55" s="17">
        <f>D60+D65+D70+D75</f>
        <v>53599.740000000005</v>
      </c>
      <c r="E55" s="17">
        <f t="shared" si="20"/>
        <v>8080.8</v>
      </c>
      <c r="F55" s="17">
        <f t="shared" si="20"/>
        <v>8404.0300000000007</v>
      </c>
      <c r="G55" s="17">
        <f t="shared" si="20"/>
        <v>8740.19</v>
      </c>
      <c r="H55" s="17">
        <f t="shared" si="20"/>
        <v>9089.7999999999993</v>
      </c>
      <c r="I55" s="17">
        <f t="shared" si="20"/>
        <v>9453.39</v>
      </c>
      <c r="J55" s="17">
        <f t="shared" si="20"/>
        <v>9831.5300000000007</v>
      </c>
      <c r="K55" s="27"/>
    </row>
    <row r="56" spans="1:15" s="1" customFormat="1" ht="24.75" customHeight="1" x14ac:dyDescent="0.2">
      <c r="A56" s="21"/>
      <c r="B56" s="21"/>
      <c r="C56" s="18" t="s">
        <v>10</v>
      </c>
      <c r="D56" s="17">
        <f>D66</f>
        <v>6204581.9300000006</v>
      </c>
      <c r="E56" s="17">
        <f t="shared" ref="E56:J56" si="21">E66</f>
        <v>783493.42</v>
      </c>
      <c r="F56" s="17">
        <f t="shared" si="21"/>
        <v>897275.1</v>
      </c>
      <c r="G56" s="17">
        <f t="shared" si="21"/>
        <v>985008.66</v>
      </c>
      <c r="H56" s="17">
        <f t="shared" si="21"/>
        <v>1078325.27</v>
      </c>
      <c r="I56" s="17">
        <f t="shared" si="21"/>
        <v>1177531.2</v>
      </c>
      <c r="J56" s="17">
        <f t="shared" si="21"/>
        <v>1282948.28</v>
      </c>
      <c r="K56" s="27"/>
    </row>
    <row r="57" spans="1:15" s="1" customFormat="1" ht="23.25" customHeight="1" x14ac:dyDescent="0.2">
      <c r="A57" s="47" t="s">
        <v>25</v>
      </c>
      <c r="B57" s="47" t="s">
        <v>15</v>
      </c>
      <c r="C57" s="18" t="s">
        <v>34</v>
      </c>
      <c r="D57" s="17">
        <f>D58+D59+D60+D61</f>
        <v>189002</v>
      </c>
      <c r="E57" s="17">
        <f t="shared" ref="E57:J57" si="22">E58+E59+E60+E61</f>
        <v>189002</v>
      </c>
      <c r="F57" s="17">
        <f t="shared" si="22"/>
        <v>0</v>
      </c>
      <c r="G57" s="17">
        <f t="shared" si="22"/>
        <v>0</v>
      </c>
      <c r="H57" s="17">
        <f t="shared" si="22"/>
        <v>0</v>
      </c>
      <c r="I57" s="17">
        <f t="shared" si="22"/>
        <v>0</v>
      </c>
      <c r="J57" s="17">
        <f t="shared" si="22"/>
        <v>0</v>
      </c>
    </row>
    <row r="58" spans="1:15" s="1" customFormat="1" ht="24" customHeight="1" x14ac:dyDescent="0.2">
      <c r="A58" s="48"/>
      <c r="B58" s="48"/>
      <c r="C58" s="18" t="s">
        <v>3</v>
      </c>
      <c r="D58" s="17">
        <f t="shared" si="12"/>
        <v>0</v>
      </c>
      <c r="E58" s="17">
        <f t="shared" si="12"/>
        <v>0</v>
      </c>
      <c r="F58" s="17">
        <f t="shared" si="12"/>
        <v>0</v>
      </c>
      <c r="G58" s="17">
        <f t="shared" si="12"/>
        <v>0</v>
      </c>
      <c r="H58" s="17">
        <f t="shared" si="12"/>
        <v>0</v>
      </c>
      <c r="I58" s="17">
        <f t="shared" si="12"/>
        <v>0</v>
      </c>
      <c r="J58" s="17">
        <f t="shared" si="12"/>
        <v>0</v>
      </c>
    </row>
    <row r="59" spans="1:15" s="1" customFormat="1" ht="25.5" customHeight="1" x14ac:dyDescent="0.2">
      <c r="A59" s="48"/>
      <c r="B59" s="48"/>
      <c r="C59" s="18" t="s">
        <v>4</v>
      </c>
      <c r="D59" s="17">
        <f t="shared" si="12"/>
        <v>189002</v>
      </c>
      <c r="E59" s="17">
        <v>189002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</row>
    <row r="60" spans="1:15" s="1" customFormat="1" ht="24.75" customHeight="1" x14ac:dyDescent="0.2">
      <c r="A60" s="48"/>
      <c r="B60" s="48"/>
      <c r="C60" s="18" t="s">
        <v>11</v>
      </c>
      <c r="D60" s="17">
        <f t="shared" si="12"/>
        <v>0</v>
      </c>
      <c r="E60" s="17">
        <f t="shared" si="12"/>
        <v>0</v>
      </c>
      <c r="F60" s="17">
        <f t="shared" si="12"/>
        <v>0</v>
      </c>
      <c r="G60" s="17">
        <f t="shared" si="12"/>
        <v>0</v>
      </c>
      <c r="H60" s="17">
        <f t="shared" si="12"/>
        <v>0</v>
      </c>
      <c r="I60" s="17">
        <f t="shared" si="12"/>
        <v>0</v>
      </c>
      <c r="J60" s="17">
        <f t="shared" si="12"/>
        <v>0</v>
      </c>
    </row>
    <row r="61" spans="1:15" s="1" customFormat="1" ht="22.5" customHeight="1" x14ac:dyDescent="0.2">
      <c r="A61" s="49"/>
      <c r="B61" s="49"/>
      <c r="C61" s="18" t="s">
        <v>10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  <c r="I61" s="17">
        <f t="shared" si="12"/>
        <v>0</v>
      </c>
      <c r="J61" s="17">
        <f t="shared" si="12"/>
        <v>0</v>
      </c>
    </row>
    <row r="62" spans="1:15" s="1" customFormat="1" ht="24" customHeight="1" x14ac:dyDescent="0.2">
      <c r="A62" s="47" t="s">
        <v>26</v>
      </c>
      <c r="B62" s="47" t="s">
        <v>16</v>
      </c>
      <c r="C62" s="18" t="s">
        <v>34</v>
      </c>
      <c r="D62" s="17">
        <f>D63+D64+D65+D66</f>
        <v>6204581.9300000006</v>
      </c>
      <c r="E62" s="17">
        <f t="shared" ref="E62:J62" si="23">E63+E64+E65+E66</f>
        <v>783493.42</v>
      </c>
      <c r="F62" s="17">
        <f t="shared" si="23"/>
        <v>897275.1</v>
      </c>
      <c r="G62" s="17">
        <f t="shared" si="23"/>
        <v>985008.66</v>
      </c>
      <c r="H62" s="17">
        <f t="shared" si="23"/>
        <v>1078325.27</v>
      </c>
      <c r="I62" s="17">
        <f t="shared" si="23"/>
        <v>1177531.2</v>
      </c>
      <c r="J62" s="17">
        <f t="shared" si="23"/>
        <v>1282948.28</v>
      </c>
    </row>
    <row r="63" spans="1:15" s="1" customFormat="1" ht="24.75" customHeight="1" x14ac:dyDescent="0.2">
      <c r="A63" s="48"/>
      <c r="B63" s="48"/>
      <c r="C63" s="18" t="s">
        <v>3</v>
      </c>
      <c r="D63" s="17">
        <f t="shared" si="12"/>
        <v>0</v>
      </c>
      <c r="E63" s="17">
        <f t="shared" si="12"/>
        <v>0</v>
      </c>
      <c r="F63" s="17">
        <f t="shared" si="12"/>
        <v>0</v>
      </c>
      <c r="G63" s="17">
        <f t="shared" si="12"/>
        <v>0</v>
      </c>
      <c r="H63" s="17">
        <f t="shared" si="12"/>
        <v>0</v>
      </c>
      <c r="I63" s="17">
        <f t="shared" si="12"/>
        <v>0</v>
      </c>
      <c r="J63" s="17">
        <f t="shared" si="12"/>
        <v>0</v>
      </c>
    </row>
    <row r="64" spans="1:15" s="1" customFormat="1" ht="24" customHeight="1" x14ac:dyDescent="0.2">
      <c r="A64" s="48"/>
      <c r="B64" s="48"/>
      <c r="C64" s="18" t="s">
        <v>4</v>
      </c>
      <c r="D64" s="17">
        <f t="shared" si="12"/>
        <v>0</v>
      </c>
      <c r="E64" s="17">
        <f t="shared" si="12"/>
        <v>0</v>
      </c>
      <c r="F64" s="17">
        <f t="shared" si="12"/>
        <v>0</v>
      </c>
      <c r="G64" s="17">
        <f t="shared" si="12"/>
        <v>0</v>
      </c>
      <c r="H64" s="17">
        <f t="shared" si="12"/>
        <v>0</v>
      </c>
      <c r="I64" s="17">
        <f t="shared" si="12"/>
        <v>0</v>
      </c>
      <c r="J64" s="17">
        <f t="shared" si="12"/>
        <v>0</v>
      </c>
    </row>
    <row r="65" spans="1:10" s="1" customFormat="1" ht="23.25" customHeight="1" x14ac:dyDescent="0.2">
      <c r="A65" s="48"/>
      <c r="B65" s="48"/>
      <c r="C65" s="18" t="s">
        <v>11</v>
      </c>
      <c r="D65" s="17">
        <f t="shared" si="12"/>
        <v>0</v>
      </c>
      <c r="E65" s="17">
        <f t="shared" si="12"/>
        <v>0</v>
      </c>
      <c r="F65" s="17">
        <f t="shared" si="12"/>
        <v>0</v>
      </c>
      <c r="G65" s="17">
        <f t="shared" si="12"/>
        <v>0</v>
      </c>
      <c r="H65" s="17">
        <f t="shared" si="12"/>
        <v>0</v>
      </c>
      <c r="I65" s="17">
        <f t="shared" si="12"/>
        <v>0</v>
      </c>
      <c r="J65" s="17">
        <f t="shared" si="12"/>
        <v>0</v>
      </c>
    </row>
    <row r="66" spans="1:10" s="1" customFormat="1" ht="24" customHeight="1" x14ac:dyDescent="0.2">
      <c r="A66" s="49"/>
      <c r="B66" s="49"/>
      <c r="C66" s="18" t="s">
        <v>10</v>
      </c>
      <c r="D66" s="17">
        <f t="shared" si="12"/>
        <v>6204581.9300000006</v>
      </c>
      <c r="E66" s="17">
        <v>783493.42</v>
      </c>
      <c r="F66" s="17">
        <v>897275.1</v>
      </c>
      <c r="G66" s="17">
        <v>985008.66</v>
      </c>
      <c r="H66" s="17">
        <v>1078325.27</v>
      </c>
      <c r="I66" s="17">
        <v>1177531.2</v>
      </c>
      <c r="J66" s="17">
        <v>1282948.28</v>
      </c>
    </row>
    <row r="67" spans="1:10" s="1" customFormat="1" ht="22.5" customHeight="1" x14ac:dyDescent="0.2">
      <c r="A67" s="47" t="s">
        <v>27</v>
      </c>
      <c r="B67" s="47" t="s">
        <v>29</v>
      </c>
      <c r="C67" s="18" t="s">
        <v>34</v>
      </c>
      <c r="D67" s="17">
        <f>D68+D69+D70+D71</f>
        <v>53599.740000000005</v>
      </c>
      <c r="E67" s="17">
        <f t="shared" ref="E67:J67" si="24">E68+E69+E70+E71</f>
        <v>8080.8</v>
      </c>
      <c r="F67" s="17">
        <f t="shared" si="24"/>
        <v>8404.0300000000007</v>
      </c>
      <c r="G67" s="17">
        <f t="shared" si="24"/>
        <v>8740.19</v>
      </c>
      <c r="H67" s="17">
        <f t="shared" si="24"/>
        <v>9089.7999999999993</v>
      </c>
      <c r="I67" s="17">
        <f t="shared" si="24"/>
        <v>9453.39</v>
      </c>
      <c r="J67" s="17">
        <f t="shared" si="24"/>
        <v>9831.5300000000007</v>
      </c>
    </row>
    <row r="68" spans="1:10" s="1" customFormat="1" ht="20.25" customHeight="1" x14ac:dyDescent="0.2">
      <c r="A68" s="48"/>
      <c r="B68" s="48"/>
      <c r="C68" s="18" t="s">
        <v>3</v>
      </c>
      <c r="D68" s="17">
        <f t="shared" si="12"/>
        <v>0</v>
      </c>
      <c r="E68" s="17">
        <f t="shared" si="12"/>
        <v>0</v>
      </c>
      <c r="F68" s="17">
        <f t="shared" si="12"/>
        <v>0</v>
      </c>
      <c r="G68" s="17">
        <f t="shared" si="12"/>
        <v>0</v>
      </c>
      <c r="H68" s="17">
        <f t="shared" si="12"/>
        <v>0</v>
      </c>
      <c r="I68" s="17">
        <f t="shared" si="12"/>
        <v>0</v>
      </c>
      <c r="J68" s="17">
        <f t="shared" si="12"/>
        <v>0</v>
      </c>
    </row>
    <row r="69" spans="1:10" s="1" customFormat="1" ht="19.5" customHeight="1" x14ac:dyDescent="0.2">
      <c r="A69" s="48"/>
      <c r="B69" s="48"/>
      <c r="C69" s="18" t="s">
        <v>4</v>
      </c>
      <c r="D69" s="17">
        <f t="shared" si="12"/>
        <v>0</v>
      </c>
      <c r="E69" s="17">
        <f t="shared" si="12"/>
        <v>0</v>
      </c>
      <c r="F69" s="17">
        <f t="shared" si="12"/>
        <v>0</v>
      </c>
      <c r="G69" s="17">
        <f t="shared" si="12"/>
        <v>0</v>
      </c>
      <c r="H69" s="17">
        <f t="shared" si="12"/>
        <v>0</v>
      </c>
      <c r="I69" s="17">
        <f t="shared" si="12"/>
        <v>0</v>
      </c>
      <c r="J69" s="17">
        <f t="shared" si="12"/>
        <v>0</v>
      </c>
    </row>
    <row r="70" spans="1:10" s="1" customFormat="1" ht="24.75" customHeight="1" x14ac:dyDescent="0.2">
      <c r="A70" s="48"/>
      <c r="B70" s="48"/>
      <c r="C70" s="18" t="s">
        <v>11</v>
      </c>
      <c r="D70" s="17">
        <f t="shared" si="12"/>
        <v>53599.740000000005</v>
      </c>
      <c r="E70" s="17">
        <v>8080.8</v>
      </c>
      <c r="F70" s="17">
        <v>8404.0300000000007</v>
      </c>
      <c r="G70" s="17">
        <v>8740.19</v>
      </c>
      <c r="H70" s="17">
        <v>9089.7999999999993</v>
      </c>
      <c r="I70" s="17">
        <v>9453.39</v>
      </c>
      <c r="J70" s="17">
        <v>9831.5300000000007</v>
      </c>
    </row>
    <row r="71" spans="1:10" s="1" customFormat="1" ht="22.5" customHeight="1" x14ac:dyDescent="0.2">
      <c r="A71" s="49"/>
      <c r="B71" s="49"/>
      <c r="C71" s="18" t="s">
        <v>10</v>
      </c>
      <c r="D71" s="17">
        <f t="shared" si="12"/>
        <v>0</v>
      </c>
      <c r="E71" s="17">
        <f t="shared" si="12"/>
        <v>0</v>
      </c>
      <c r="F71" s="17">
        <f t="shared" si="12"/>
        <v>0</v>
      </c>
      <c r="G71" s="17">
        <f t="shared" si="12"/>
        <v>0</v>
      </c>
      <c r="H71" s="17">
        <f t="shared" si="12"/>
        <v>0</v>
      </c>
      <c r="I71" s="17">
        <f t="shared" si="12"/>
        <v>0</v>
      </c>
      <c r="J71" s="17">
        <f t="shared" si="12"/>
        <v>0</v>
      </c>
    </row>
    <row r="72" spans="1:10" s="1" customFormat="1" ht="24" customHeight="1" x14ac:dyDescent="0.2">
      <c r="A72" s="47" t="s">
        <v>35</v>
      </c>
      <c r="B72" s="47" t="s">
        <v>36</v>
      </c>
      <c r="C72" s="18" t="s">
        <v>34</v>
      </c>
      <c r="D72" s="17">
        <f t="shared" ref="D72:J76" si="25">E72+F72+G72+H72+I72+J72</f>
        <v>0</v>
      </c>
      <c r="E72" s="17">
        <f t="shared" si="25"/>
        <v>0</v>
      </c>
      <c r="F72" s="17">
        <f t="shared" si="25"/>
        <v>0</v>
      </c>
      <c r="G72" s="17">
        <f t="shared" si="25"/>
        <v>0</v>
      </c>
      <c r="H72" s="17">
        <f t="shared" si="25"/>
        <v>0</v>
      </c>
      <c r="I72" s="17">
        <f t="shared" si="25"/>
        <v>0</v>
      </c>
      <c r="J72" s="17">
        <f t="shared" si="25"/>
        <v>0</v>
      </c>
    </row>
    <row r="73" spans="1:10" s="1" customFormat="1" ht="21" customHeight="1" x14ac:dyDescent="0.2">
      <c r="A73" s="48"/>
      <c r="B73" s="48"/>
      <c r="C73" s="18" t="s">
        <v>3</v>
      </c>
      <c r="D73" s="17">
        <f t="shared" si="25"/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</row>
    <row r="74" spans="1:10" s="1" customFormat="1" ht="24" customHeight="1" x14ac:dyDescent="0.2">
      <c r="A74" s="48"/>
      <c r="B74" s="48"/>
      <c r="C74" s="18" t="s">
        <v>4</v>
      </c>
      <c r="D74" s="17">
        <f t="shared" si="25"/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</row>
    <row r="75" spans="1:10" s="1" customFormat="1" ht="23.25" customHeight="1" x14ac:dyDescent="0.2">
      <c r="A75" s="48"/>
      <c r="B75" s="48"/>
      <c r="C75" s="18" t="s">
        <v>11</v>
      </c>
      <c r="D75" s="17">
        <f t="shared" si="25"/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</row>
    <row r="76" spans="1:10" s="1" customFormat="1" ht="24.75" customHeight="1" x14ac:dyDescent="0.2">
      <c r="A76" s="49"/>
      <c r="B76" s="49"/>
      <c r="C76" s="18" t="s">
        <v>10</v>
      </c>
      <c r="D76" s="17">
        <f t="shared" si="25"/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</row>
  </sheetData>
  <mergeCells count="26">
    <mergeCell ref="A72:A76"/>
    <mergeCell ref="B72:B76"/>
    <mergeCell ref="A57:A61"/>
    <mergeCell ref="B57:B61"/>
    <mergeCell ref="A62:A66"/>
    <mergeCell ref="B62:B66"/>
    <mergeCell ref="A67:A71"/>
    <mergeCell ref="B67:B71"/>
    <mergeCell ref="A32:A36"/>
    <mergeCell ref="B32:B36"/>
    <mergeCell ref="A37:A41"/>
    <mergeCell ref="B37:B41"/>
    <mergeCell ref="A47:A51"/>
    <mergeCell ref="B47:B51"/>
    <mergeCell ref="A17:A21"/>
    <mergeCell ref="B17:B21"/>
    <mergeCell ref="A22:A26"/>
    <mergeCell ref="B22:B26"/>
    <mergeCell ref="A27:A31"/>
    <mergeCell ref="B27:B31"/>
    <mergeCell ref="A5:A6"/>
    <mergeCell ref="B5:B6"/>
    <mergeCell ref="C5:C6"/>
    <mergeCell ref="D5:J5"/>
    <mergeCell ref="A7:A11"/>
    <mergeCell ref="B7:B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прил.3</vt:lpstr>
      <vt:lpstr>Лист1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2023-02-06T10:44:54Z</cp:lastPrinted>
  <dcterms:created xsi:type="dcterms:W3CDTF">2005-05-11T09:34:44Z</dcterms:created>
  <dcterms:modified xsi:type="dcterms:W3CDTF">2023-02-06T10:45:47Z</dcterms:modified>
</cp:coreProperties>
</file>