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55" windowWidth="18195" windowHeight="11130" tabRatio="452" activeTab="5"/>
  </bookViews>
  <sheets>
    <sheet name="прилож 1" sheetId="5" r:id="rId1"/>
    <sheet name="прилож 3" sheetId="1" r:id="rId2"/>
    <sheet name="прилож 5" sheetId="2" r:id="rId3"/>
    <sheet name="прилож 2" sheetId="6" r:id="rId4"/>
    <sheet name="прилож 4" sheetId="7" r:id="rId5"/>
    <sheet name="прилож 6" sheetId="8" r:id="rId6"/>
  </sheets>
  <externalReferences>
    <externalReference r:id="rId7"/>
    <externalReference r:id="rId8"/>
  </externalReferences>
  <definedNames>
    <definedName name="_xlnm.Print_Titles" localSheetId="0">'прилож 1'!$8:$9</definedName>
    <definedName name="_xlnm.Print_Titles" localSheetId="3">'прилож 2'!$8:$9</definedName>
    <definedName name="_xlnm.Print_Titles" localSheetId="1">'прилож 3'!$8:$9</definedName>
    <definedName name="_xlnm.Print_Titles" localSheetId="4">'прилож 4'!$8:$9</definedName>
    <definedName name="_xlnm.Print_Titles" localSheetId="2">'прилож 5'!$8:$9</definedName>
    <definedName name="_xlnm.Print_Titles" localSheetId="5">'прилож 6'!$8:$9</definedName>
  </definedNames>
  <calcPr calcId="145621" refMode="R1C1"/>
</workbook>
</file>

<file path=xl/calcChain.xml><?xml version="1.0" encoding="utf-8"?>
<calcChain xmlns="http://schemas.openxmlformats.org/spreadsheetml/2006/main">
  <c r="F12" i="8" l="1"/>
  <c r="G12" i="8"/>
  <c r="H12" i="8"/>
  <c r="I12" i="8"/>
  <c r="J12" i="8"/>
  <c r="E12" i="8"/>
  <c r="G11" i="8" l="1"/>
  <c r="H11" i="8"/>
  <c r="I11" i="8"/>
  <c r="J11" i="8"/>
  <c r="F53" i="8"/>
  <c r="G53" i="8"/>
  <c r="H53" i="8"/>
  <c r="I53" i="8"/>
  <c r="J53" i="8"/>
  <c r="E53" i="8"/>
  <c r="J48" i="8"/>
  <c r="F48" i="8"/>
  <c r="G48" i="8"/>
  <c r="H48" i="8"/>
  <c r="I48" i="8"/>
  <c r="E48" i="8"/>
  <c r="F43" i="8"/>
  <c r="G43" i="8"/>
  <c r="H43" i="8"/>
  <c r="I43" i="8"/>
  <c r="J43" i="8"/>
  <c r="F33" i="8"/>
  <c r="G33" i="8"/>
  <c r="H33" i="8"/>
  <c r="I33" i="8"/>
  <c r="J33" i="8"/>
  <c r="E33" i="8"/>
  <c r="F28" i="8"/>
  <c r="G28" i="8"/>
  <c r="H28" i="8"/>
  <c r="I28" i="8"/>
  <c r="J28" i="8"/>
  <c r="F18" i="8"/>
  <c r="G18" i="8"/>
  <c r="H18" i="8"/>
  <c r="I18" i="8"/>
  <c r="J18" i="8"/>
  <c r="I18" i="7"/>
  <c r="E19" i="7" l="1"/>
  <c r="E18" i="8" s="1"/>
  <c r="F41" i="7" l="1"/>
  <c r="G41" i="7"/>
  <c r="H41" i="7"/>
  <c r="I41" i="7"/>
  <c r="J41" i="7"/>
  <c r="E41" i="7"/>
  <c r="D35" i="7" l="1"/>
  <c r="H28" i="7"/>
  <c r="D54" i="8" l="1"/>
  <c r="J50" i="8"/>
  <c r="I50" i="8"/>
  <c r="G50" i="8"/>
  <c r="D53" i="8"/>
  <c r="D52" i="8"/>
  <c r="D51" i="8"/>
  <c r="H50" i="8"/>
  <c r="E50" i="8"/>
  <c r="D49" i="8"/>
  <c r="I45" i="8"/>
  <c r="H45" i="8"/>
  <c r="G45" i="8"/>
  <c r="F45" i="8"/>
  <c r="E45" i="8"/>
  <c r="D47" i="8"/>
  <c r="D46" i="8"/>
  <c r="J45" i="8"/>
  <c r="D44" i="8"/>
  <c r="H40" i="8"/>
  <c r="G40" i="8"/>
  <c r="F40" i="8"/>
  <c r="D42" i="8"/>
  <c r="D41" i="8"/>
  <c r="J40" i="8"/>
  <c r="I40" i="8"/>
  <c r="B40" i="8"/>
  <c r="D39" i="8"/>
  <c r="D37" i="8"/>
  <c r="D36" i="8"/>
  <c r="I35" i="8"/>
  <c r="B35" i="8"/>
  <c r="D34" i="8"/>
  <c r="I30" i="8"/>
  <c r="H30" i="8"/>
  <c r="G30" i="8"/>
  <c r="F30" i="8"/>
  <c r="E30" i="8"/>
  <c r="D32" i="8"/>
  <c r="D31" i="8"/>
  <c r="J30" i="8"/>
  <c r="B30" i="8"/>
  <c r="D29" i="8"/>
  <c r="H25" i="8"/>
  <c r="F25" i="8"/>
  <c r="D27" i="8"/>
  <c r="D26" i="8"/>
  <c r="J25" i="8"/>
  <c r="I25" i="8"/>
  <c r="B25" i="8"/>
  <c r="D24" i="8"/>
  <c r="D23" i="8"/>
  <c r="D22" i="8"/>
  <c r="D21" i="8"/>
  <c r="J20" i="8"/>
  <c r="I20" i="8"/>
  <c r="H20" i="8"/>
  <c r="G20" i="8"/>
  <c r="F20" i="8"/>
  <c r="E20" i="8"/>
  <c r="B20" i="8"/>
  <c r="D19" i="8"/>
  <c r="I15" i="8"/>
  <c r="H15" i="8"/>
  <c r="G15" i="8"/>
  <c r="F15" i="8"/>
  <c r="E15" i="8"/>
  <c r="D17" i="8"/>
  <c r="D16" i="8"/>
  <c r="J15" i="8"/>
  <c r="B15" i="8"/>
  <c r="D14" i="8"/>
  <c r="F11" i="8"/>
  <c r="E11" i="8"/>
  <c r="D59" i="7"/>
  <c r="J57" i="7"/>
  <c r="I57" i="7"/>
  <c r="H57" i="7"/>
  <c r="G57" i="7"/>
  <c r="F57" i="7"/>
  <c r="D57" i="7" s="1"/>
  <c r="E57" i="7"/>
  <c r="D56" i="7"/>
  <c r="J54" i="7"/>
  <c r="I54" i="7"/>
  <c r="H54" i="7"/>
  <c r="G54" i="7"/>
  <c r="F54" i="7"/>
  <c r="E54" i="7"/>
  <c r="D53" i="7"/>
  <c r="D52" i="7"/>
  <c r="D51" i="7"/>
  <c r="J50" i="7"/>
  <c r="J48" i="7" s="1"/>
  <c r="I50" i="7"/>
  <c r="I48" i="7" s="1"/>
  <c r="H50" i="7"/>
  <c r="H48" i="7" s="1"/>
  <c r="G50" i="7"/>
  <c r="G48" i="7" s="1"/>
  <c r="F50" i="7"/>
  <c r="F12" i="7" s="1"/>
  <c r="E50" i="7"/>
  <c r="D47" i="7"/>
  <c r="D46" i="7"/>
  <c r="D45" i="7"/>
  <c r="D44" i="7"/>
  <c r="D43" i="7"/>
  <c r="D42" i="7"/>
  <c r="I39" i="7"/>
  <c r="I38" i="8" s="1"/>
  <c r="H39" i="7"/>
  <c r="H38" i="8" s="1"/>
  <c r="H35" i="8" s="1"/>
  <c r="E39" i="7"/>
  <c r="E38" i="8" s="1"/>
  <c r="E35" i="8" s="1"/>
  <c r="D38" i="7"/>
  <c r="J36" i="7"/>
  <c r="I36" i="7"/>
  <c r="H36" i="7"/>
  <c r="G36" i="7"/>
  <c r="F36" i="7"/>
  <c r="E36" i="7"/>
  <c r="D34" i="7"/>
  <c r="D33" i="7"/>
  <c r="D32" i="7"/>
  <c r="D31" i="7"/>
  <c r="D30" i="7"/>
  <c r="J28" i="7"/>
  <c r="I28" i="7"/>
  <c r="G28" i="7"/>
  <c r="F28" i="7"/>
  <c r="E28" i="7"/>
  <c r="E28" i="8" s="1"/>
  <c r="E25" i="8" s="1"/>
  <c r="D27" i="7"/>
  <c r="D26" i="7"/>
  <c r="D25" i="7"/>
  <c r="D24" i="7"/>
  <c r="D23" i="7"/>
  <c r="D22" i="7"/>
  <c r="D21" i="7"/>
  <c r="J19" i="7"/>
  <c r="I19" i="7"/>
  <c r="H19" i="7"/>
  <c r="G19" i="7"/>
  <c r="F19" i="7"/>
  <c r="J18" i="7"/>
  <c r="H18" i="7"/>
  <c r="G18" i="7"/>
  <c r="F18" i="7"/>
  <c r="E18" i="7"/>
  <c r="J17" i="7"/>
  <c r="I17" i="7"/>
  <c r="H17" i="7"/>
  <c r="G17" i="7"/>
  <c r="F17" i="7"/>
  <c r="E17" i="7"/>
  <c r="J16" i="7"/>
  <c r="I16" i="7"/>
  <c r="H16" i="7"/>
  <c r="G16" i="7"/>
  <c r="F16" i="7"/>
  <c r="E16" i="7"/>
  <c r="J15" i="7"/>
  <c r="I15" i="7"/>
  <c r="H15" i="7"/>
  <c r="G15" i="7"/>
  <c r="F15" i="7"/>
  <c r="E15" i="7"/>
  <c r="J14" i="7"/>
  <c r="I14" i="7"/>
  <c r="H14" i="7"/>
  <c r="G14" i="7"/>
  <c r="F14" i="7"/>
  <c r="E14" i="7"/>
  <c r="J13" i="7"/>
  <c r="I13" i="7"/>
  <c r="H13" i="7"/>
  <c r="G13" i="7"/>
  <c r="F13" i="7"/>
  <c r="E13" i="7"/>
  <c r="B39" i="6"/>
  <c r="E48" i="7" l="1"/>
  <c r="E43" i="8"/>
  <c r="E40" i="8" s="1"/>
  <c r="G12" i="7"/>
  <c r="G10" i="7" s="1"/>
  <c r="J12" i="7"/>
  <c r="J10" i="7" s="1"/>
  <c r="F48" i="7"/>
  <c r="D48" i="7" s="1"/>
  <c r="D50" i="7"/>
  <c r="J39" i="7"/>
  <c r="J38" i="8" s="1"/>
  <c r="J35" i="8" s="1"/>
  <c r="I12" i="7"/>
  <c r="I10" i="7" s="1"/>
  <c r="F39" i="7"/>
  <c r="F38" i="8" s="1"/>
  <c r="F35" i="8" s="1"/>
  <c r="E12" i="7"/>
  <c r="E10" i="7" s="1"/>
  <c r="D36" i="7"/>
  <c r="D13" i="7"/>
  <c r="F10" i="7"/>
  <c r="I13" i="8"/>
  <c r="I10" i="8" s="1"/>
  <c r="D18" i="8"/>
  <c r="D48" i="8"/>
  <c r="D20" i="8"/>
  <c r="E13" i="8"/>
  <c r="E10" i="8" s="1"/>
  <c r="D11" i="8"/>
  <c r="H13" i="8"/>
  <c r="H10" i="8" s="1"/>
  <c r="D35" i="8"/>
  <c r="D12" i="8"/>
  <c r="D15" i="8"/>
  <c r="D45" i="8"/>
  <c r="D30" i="8"/>
  <c r="D40" i="8"/>
  <c r="D28" i="8"/>
  <c r="D33" i="8"/>
  <c r="D38" i="8"/>
  <c r="D43" i="8"/>
  <c r="F13" i="8"/>
  <c r="J13" i="8"/>
  <c r="J10" i="8" s="1"/>
  <c r="G25" i="8"/>
  <c r="F50" i="8"/>
  <c r="D50" i="8" s="1"/>
  <c r="G39" i="7"/>
  <c r="G38" i="8" s="1"/>
  <c r="G35" i="8" s="1"/>
  <c r="D15" i="7"/>
  <c r="D17" i="7"/>
  <c r="D19" i="7"/>
  <c r="D54" i="7"/>
  <c r="D14" i="7"/>
  <c r="D16" i="7"/>
  <c r="D18" i="7"/>
  <c r="D28" i="7"/>
  <c r="H12" i="7"/>
  <c r="H10" i="7" s="1"/>
  <c r="O11" i="2"/>
  <c r="G13" i="8" l="1"/>
  <c r="G10" i="8" s="1"/>
  <c r="D25" i="8"/>
  <c r="F10" i="8"/>
  <c r="D39" i="7"/>
  <c r="D41" i="7"/>
  <c r="O12" i="2"/>
  <c r="D13" i="8" l="1"/>
  <c r="D10" i="8"/>
  <c r="D12" i="7"/>
  <c r="D10" i="7" s="1"/>
  <c r="E19" i="1"/>
  <c r="F19" i="1"/>
  <c r="G19" i="1"/>
  <c r="H19" i="1"/>
  <c r="I19" i="1"/>
  <c r="E28" i="1"/>
  <c r="F28" i="1"/>
  <c r="G28" i="1"/>
  <c r="H28" i="1"/>
  <c r="I28" i="1"/>
  <c r="O41" i="1" l="1"/>
  <c r="O39" i="1" s="1"/>
  <c r="O57" i="1" l="1"/>
  <c r="O54" i="1"/>
  <c r="O50" i="1"/>
  <c r="O48" i="1" s="1"/>
  <c r="O36" i="1"/>
  <c r="O28" i="1"/>
  <c r="O19" i="1"/>
  <c r="D57" i="1" l="1"/>
  <c r="D59" i="1"/>
  <c r="D47" i="1"/>
  <c r="D51" i="1"/>
  <c r="D52" i="1"/>
  <c r="D53" i="1"/>
  <c r="D56" i="1"/>
  <c r="D38" i="1"/>
  <c r="D42" i="1"/>
  <c r="D43" i="1"/>
  <c r="D44" i="1"/>
  <c r="D45" i="1"/>
  <c r="D46" i="1"/>
  <c r="D30" i="1"/>
  <c r="D31" i="1"/>
  <c r="D32" i="1"/>
  <c r="D33" i="1"/>
  <c r="D34" i="1"/>
  <c r="D35" i="1"/>
  <c r="D21" i="1"/>
  <c r="D22" i="1"/>
  <c r="D23" i="1"/>
  <c r="D24" i="1"/>
  <c r="D25" i="1"/>
  <c r="D26" i="1"/>
  <c r="D27" i="1"/>
  <c r="N12" i="2" l="1"/>
  <c r="N11" i="2"/>
  <c r="N41" i="1"/>
  <c r="N39" i="1" s="1"/>
  <c r="N19" i="1"/>
  <c r="N28" i="1"/>
  <c r="N57" i="1"/>
  <c r="N54" i="1"/>
  <c r="N50" i="1"/>
  <c r="N48" i="1" s="1"/>
  <c r="N36" i="1"/>
  <c r="J12" i="2" l="1"/>
  <c r="J28" i="1"/>
  <c r="J19" i="1"/>
  <c r="J50" i="1"/>
  <c r="K12" i="2" l="1"/>
  <c r="K11" i="2"/>
  <c r="M12" i="2"/>
  <c r="M11" i="2"/>
  <c r="M36" i="1"/>
  <c r="L12" i="2"/>
  <c r="L11" i="2"/>
  <c r="J41" i="1"/>
  <c r="L28" i="1"/>
  <c r="M28" i="1"/>
  <c r="K41" i="1"/>
  <c r="M57" i="1"/>
  <c r="M54" i="1"/>
  <c r="M50" i="1"/>
  <c r="L50" i="1"/>
  <c r="M41" i="1"/>
  <c r="L19" i="1"/>
  <c r="M19" i="1"/>
  <c r="D28" i="1" l="1"/>
  <c r="D19" i="1"/>
  <c r="M39" i="1"/>
  <c r="M48" i="1"/>
  <c r="D50" i="1"/>
  <c r="K50" i="1"/>
  <c r="K28" i="1"/>
  <c r="K19" i="1"/>
  <c r="K16" i="1" l="1"/>
  <c r="K18" i="1"/>
  <c r="E18" i="1" l="1"/>
  <c r="F18" i="1"/>
  <c r="G18" i="1"/>
  <c r="H18" i="1"/>
  <c r="I18" i="1"/>
  <c r="J18" i="1"/>
  <c r="L18" i="1"/>
  <c r="M18" i="1"/>
  <c r="N18" i="1"/>
  <c r="E17" i="1"/>
  <c r="F17" i="1"/>
  <c r="G17" i="1"/>
  <c r="H17" i="1"/>
  <c r="I17" i="1"/>
  <c r="J17" i="1"/>
  <c r="K17" i="1"/>
  <c r="L17" i="1"/>
  <c r="M17" i="1"/>
  <c r="N17" i="1"/>
  <c r="E16" i="1"/>
  <c r="F16" i="1"/>
  <c r="G16" i="1"/>
  <c r="H16" i="1"/>
  <c r="I16" i="1"/>
  <c r="J16" i="1"/>
  <c r="L16" i="1"/>
  <c r="M16" i="1"/>
  <c r="N16" i="1"/>
  <c r="E15" i="1"/>
  <c r="F15" i="1"/>
  <c r="G15" i="1"/>
  <c r="H15" i="1"/>
  <c r="I15" i="1"/>
  <c r="J15" i="1"/>
  <c r="K15" i="1"/>
  <c r="L15" i="1"/>
  <c r="M15" i="1"/>
  <c r="N15" i="1"/>
  <c r="E14" i="1"/>
  <c r="F14" i="1"/>
  <c r="G14" i="1"/>
  <c r="H14" i="1"/>
  <c r="I14" i="1"/>
  <c r="J14" i="1"/>
  <c r="K14" i="1"/>
  <c r="L14" i="1"/>
  <c r="M14" i="1"/>
  <c r="N14" i="1"/>
  <c r="E13" i="1"/>
  <c r="F13" i="1"/>
  <c r="G13" i="1"/>
  <c r="H13" i="1"/>
  <c r="I13" i="1"/>
  <c r="J13" i="1"/>
  <c r="K13" i="1"/>
  <c r="L13" i="1"/>
  <c r="M13" i="1"/>
  <c r="N13" i="1"/>
  <c r="O14" i="1"/>
  <c r="O15" i="1"/>
  <c r="O16" i="1"/>
  <c r="O17" i="1"/>
  <c r="O18" i="1"/>
  <c r="O13" i="1"/>
  <c r="J12" i="1"/>
  <c r="K12" i="1"/>
  <c r="M12" i="1"/>
  <c r="N12" i="1"/>
  <c r="O12" i="1"/>
  <c r="D18" i="1" l="1"/>
  <c r="D17" i="1"/>
  <c r="D16" i="1"/>
  <c r="D15" i="1"/>
  <c r="D14" i="1"/>
  <c r="D13" i="1"/>
  <c r="O10" i="1"/>
  <c r="N10" i="1"/>
  <c r="J10" i="1"/>
  <c r="M10" i="1"/>
  <c r="K10" i="1"/>
  <c r="L28" i="2"/>
  <c r="L18" i="2"/>
  <c r="D54" i="2" l="1"/>
  <c r="D52" i="2"/>
  <c r="D51" i="2"/>
  <c r="D49" i="2"/>
  <c r="D47" i="2"/>
  <c r="D46" i="2"/>
  <c r="D44" i="2"/>
  <c r="D42" i="2"/>
  <c r="D41" i="2"/>
  <c r="D39" i="2"/>
  <c r="D37" i="2"/>
  <c r="D36" i="2"/>
  <c r="D34" i="2"/>
  <c r="D32" i="2"/>
  <c r="D31" i="2"/>
  <c r="D29" i="2"/>
  <c r="D27" i="2"/>
  <c r="D26" i="2"/>
  <c r="D24" i="2"/>
  <c r="D23" i="2"/>
  <c r="D22" i="2"/>
  <c r="D21" i="2"/>
  <c r="D19" i="2"/>
  <c r="D17" i="2"/>
  <c r="D16" i="2"/>
  <c r="D12" i="2" l="1"/>
  <c r="L46" i="1"/>
  <c r="L41" i="1" s="1"/>
  <c r="L12" i="1" l="1"/>
  <c r="D12" i="1" s="1"/>
  <c r="D10" i="1" s="1"/>
  <c r="D41" i="1"/>
  <c r="L57" i="1"/>
  <c r="L54" i="1"/>
  <c r="D54" i="1" s="1"/>
  <c r="L39" i="1"/>
  <c r="D39" i="1" s="1"/>
  <c r="L36" i="1"/>
  <c r="L10" i="1" l="1"/>
  <c r="L33" i="2"/>
  <c r="D36" i="1"/>
  <c r="L48" i="1"/>
  <c r="O53" i="2"/>
  <c r="O50" i="2" s="1"/>
  <c r="O48" i="2"/>
  <c r="O45" i="2" s="1"/>
  <c r="O43" i="2"/>
  <c r="O40" i="2" s="1"/>
  <c r="O38" i="2"/>
  <c r="O35" i="2" s="1"/>
  <c r="O33" i="2"/>
  <c r="O30" i="2" s="1"/>
  <c r="O28" i="2"/>
  <c r="O25" i="2" s="1"/>
  <c r="O20" i="2"/>
  <c r="O18" i="2"/>
  <c r="N53" i="2"/>
  <c r="N50" i="2" s="1"/>
  <c r="N48" i="2"/>
  <c r="N45" i="2" s="1"/>
  <c r="N43" i="2"/>
  <c r="N40" i="2" s="1"/>
  <c r="N38" i="2"/>
  <c r="N35" i="2" s="1"/>
  <c r="N33" i="2"/>
  <c r="N30" i="2" s="1"/>
  <c r="N28" i="2"/>
  <c r="N25" i="2" s="1"/>
  <c r="N20" i="2"/>
  <c r="N18" i="2"/>
  <c r="N15" i="2" s="1"/>
  <c r="M53" i="2"/>
  <c r="M50" i="2" s="1"/>
  <c r="M48" i="2"/>
  <c r="M45" i="2" s="1"/>
  <c r="M43" i="2"/>
  <c r="M38" i="2"/>
  <c r="M35" i="2" s="1"/>
  <c r="M33" i="2"/>
  <c r="M30" i="2" s="1"/>
  <c r="M28" i="2"/>
  <c r="M25" i="2" s="1"/>
  <c r="M20" i="2"/>
  <c r="M18" i="2"/>
  <c r="M15" i="2" s="1"/>
  <c r="L53" i="2"/>
  <c r="L50" i="2" s="1"/>
  <c r="L48" i="2"/>
  <c r="L45" i="2" s="1"/>
  <c r="L38" i="2"/>
  <c r="L35" i="2" s="1"/>
  <c r="L30" i="2"/>
  <c r="L25" i="2"/>
  <c r="L20" i="2"/>
  <c r="L15" i="2"/>
  <c r="L43" i="2" l="1"/>
  <c r="L40" i="2" s="1"/>
  <c r="D48" i="1"/>
  <c r="M40" i="2"/>
  <c r="M13" i="2"/>
  <c r="M10" i="2" s="1"/>
  <c r="O13" i="2"/>
  <c r="O10" i="2" s="1"/>
  <c r="O15" i="2"/>
  <c r="N13" i="2"/>
  <c r="N10" i="2" s="1"/>
  <c r="L13" i="2" l="1"/>
  <c r="L10" i="2" s="1"/>
  <c r="I20" i="2"/>
  <c r="E20" i="2" l="1"/>
  <c r="F20" i="2"/>
  <c r="G20" i="2"/>
  <c r="H20" i="2"/>
  <c r="J20" i="2"/>
  <c r="K20" i="2"/>
  <c r="D20" i="2" l="1"/>
  <c r="I41" i="1"/>
  <c r="H41" i="1" l="1"/>
  <c r="G50" i="1" l="1"/>
  <c r="G18" i="2" l="1"/>
  <c r="B15" i="2" l="1"/>
  <c r="K54" i="1" l="1"/>
  <c r="J54" i="1"/>
  <c r="I54" i="1"/>
  <c r="H54" i="1"/>
  <c r="G54" i="1"/>
  <c r="F54" i="1"/>
  <c r="E54" i="1"/>
  <c r="K48" i="1"/>
  <c r="J48" i="1"/>
  <c r="I50" i="1"/>
  <c r="H50" i="1"/>
  <c r="G48" i="1"/>
  <c r="F50" i="1"/>
  <c r="F48" i="1" s="1"/>
  <c r="E50" i="1"/>
  <c r="I39" i="1"/>
  <c r="G41" i="1"/>
  <c r="G12" i="1" s="1"/>
  <c r="G10" i="1" s="1"/>
  <c r="F41" i="1"/>
  <c r="F12" i="1" s="1"/>
  <c r="F10" i="1" s="1"/>
  <c r="E41" i="1"/>
  <c r="E12" i="1" s="1"/>
  <c r="E10" i="1" s="1"/>
  <c r="K36" i="1"/>
  <c r="J36" i="1"/>
  <c r="I36" i="1"/>
  <c r="H36" i="1"/>
  <c r="G36" i="1"/>
  <c r="F36" i="1"/>
  <c r="E36" i="1"/>
  <c r="K18" i="2"/>
  <c r="I18" i="2"/>
  <c r="H18" i="2"/>
  <c r="G15" i="2"/>
  <c r="F18" i="2"/>
  <c r="F15" i="2" s="1"/>
  <c r="E18" i="2"/>
  <c r="E15" i="2" s="1"/>
  <c r="K15" i="2" l="1"/>
  <c r="H48" i="1"/>
  <c r="H12" i="1"/>
  <c r="H10" i="1" s="1"/>
  <c r="I48" i="1"/>
  <c r="I12" i="1"/>
  <c r="I10" i="1" s="1"/>
  <c r="E48" i="1"/>
  <c r="J18" i="2"/>
  <c r="H15" i="2"/>
  <c r="I15" i="2"/>
  <c r="K39" i="1"/>
  <c r="F39" i="1"/>
  <c r="H39" i="1"/>
  <c r="G39" i="1"/>
  <c r="J39" i="1"/>
  <c r="E39" i="1"/>
  <c r="E43" i="2" l="1"/>
  <c r="J15" i="2"/>
  <c r="D15" i="2" s="1"/>
  <c r="D18" i="2"/>
  <c r="G53" i="2" l="1"/>
  <c r="G50" i="2" s="1"/>
  <c r="H53" i="2"/>
  <c r="H50" i="2" s="1"/>
  <c r="I53" i="2"/>
  <c r="I50" i="2" s="1"/>
  <c r="J53" i="2"/>
  <c r="J50" i="2" s="1"/>
  <c r="K53" i="2"/>
  <c r="K50" i="2" s="1"/>
  <c r="F53" i="2"/>
  <c r="E50" i="2"/>
  <c r="F57" i="1"/>
  <c r="G57" i="1"/>
  <c r="H57" i="1"/>
  <c r="I57" i="1"/>
  <c r="J57" i="1"/>
  <c r="K57" i="1"/>
  <c r="E57" i="1"/>
  <c r="D53" i="2" l="1"/>
  <c r="F50" i="2"/>
  <c r="D50" i="2" s="1"/>
  <c r="B40" i="5" l="1"/>
  <c r="B40" i="2" l="1"/>
  <c r="B35" i="2"/>
  <c r="B30" i="2"/>
  <c r="B25" i="2"/>
  <c r="B20" i="2"/>
  <c r="D14" i="2"/>
  <c r="F11" i="2"/>
  <c r="E11" i="2"/>
  <c r="D11" i="2" s="1"/>
  <c r="G48" i="2"/>
  <c r="G45" i="2" s="1"/>
  <c r="F48" i="2"/>
  <c r="F45" i="2" s="1"/>
  <c r="E48" i="2"/>
  <c r="G43" i="2"/>
  <c r="G40" i="2" s="1"/>
  <c r="F43" i="2"/>
  <c r="G38" i="2"/>
  <c r="G35" i="2" s="1"/>
  <c r="F38" i="2"/>
  <c r="F35" i="2" s="1"/>
  <c r="E38" i="2"/>
  <c r="G33" i="2"/>
  <c r="G30" i="2" s="1"/>
  <c r="F33" i="2"/>
  <c r="F30" i="2" s="1"/>
  <c r="E33" i="2"/>
  <c r="G28" i="2"/>
  <c r="F28" i="2"/>
  <c r="E28" i="2"/>
  <c r="E30" i="2" l="1"/>
  <c r="E45" i="2"/>
  <c r="F40" i="2"/>
  <c r="F13" i="2"/>
  <c r="G13" i="2"/>
  <c r="E13" i="2"/>
  <c r="H33" i="2"/>
  <c r="H30" i="2" s="1"/>
  <c r="E35" i="2"/>
  <c r="H38" i="2"/>
  <c r="H35" i="2" s="1"/>
  <c r="I33" i="2"/>
  <c r="I30" i="2" s="1"/>
  <c r="H28" i="2"/>
  <c r="H48" i="2"/>
  <c r="H45" i="2" s="1"/>
  <c r="E40" i="2" l="1"/>
  <c r="E10" i="2"/>
  <c r="K38" i="2"/>
  <c r="K35" i="2" s="1"/>
  <c r="J38" i="2"/>
  <c r="J35" i="2" s="1"/>
  <c r="I28" i="2"/>
  <c r="I25" i="2" s="1"/>
  <c r="G10" i="2"/>
  <c r="F10" i="2"/>
  <c r="H25" i="2"/>
  <c r="J28" i="2"/>
  <c r="J25" i="2" s="1"/>
  <c r="I48" i="2"/>
  <c r="I45" i="2" s="1"/>
  <c r="H43" i="2"/>
  <c r="K33" i="2"/>
  <c r="K30" i="2" s="1"/>
  <c r="I43" i="2"/>
  <c r="I40" i="2" s="1"/>
  <c r="J43" i="2"/>
  <c r="J40" i="2" s="1"/>
  <c r="H13" i="2" l="1"/>
  <c r="H10" i="2" s="1"/>
  <c r="H40" i="2"/>
  <c r="J33" i="2"/>
  <c r="G25" i="2"/>
  <c r="K28" i="2"/>
  <c r="I38" i="2"/>
  <c r="D38" i="2" s="1"/>
  <c r="K48" i="2"/>
  <c r="K45" i="2" s="1"/>
  <c r="K25" i="2" l="1"/>
  <c r="J30" i="2"/>
  <c r="D30" i="2" s="1"/>
  <c r="D33" i="2"/>
  <c r="D28" i="2"/>
  <c r="I35" i="2"/>
  <c r="D35" i="2" s="1"/>
  <c r="I13" i="2"/>
  <c r="I10" i="2" s="1"/>
  <c r="K43" i="2"/>
  <c r="D43" i="2" s="1"/>
  <c r="J48" i="2"/>
  <c r="F25" i="2"/>
  <c r="K13" i="2" l="1"/>
  <c r="J45" i="2"/>
  <c r="D45" i="2" s="1"/>
  <c r="D48" i="2"/>
  <c r="K40" i="2"/>
  <c r="D40" i="2" s="1"/>
  <c r="J13" i="2"/>
  <c r="E25" i="2"/>
  <c r="D25" i="2" s="1"/>
  <c r="J10" i="2" l="1"/>
  <c r="D13" i="2"/>
  <c r="K10" i="2"/>
  <c r="D10" i="2" l="1"/>
</calcChain>
</file>

<file path=xl/sharedStrings.xml><?xml version="1.0" encoding="utf-8"?>
<sst xmlns="http://schemas.openxmlformats.org/spreadsheetml/2006/main" count="737" uniqueCount="201">
  <si>
    <t>Статус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</si>
  <si>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</si>
  <si>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</si>
  <si>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</si>
  <si>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 xml:space="preserve">                    2014
</t>
  </si>
  <si>
    <t xml:space="preserve">                           2015
</t>
  </si>
  <si>
    <t xml:space="preserve">                    2016
</t>
  </si>
  <si>
    <t xml:space="preserve">                    2017
</t>
  </si>
  <si>
    <t xml:space="preserve">                    2018
</t>
  </si>
  <si>
    <t xml:space="preserve">                     2019
</t>
  </si>
  <si>
    <t xml:space="preserve">                     2020
</t>
  </si>
  <si>
    <t>Муниципальная программа</t>
  </si>
  <si>
    <t>"Муниципальное управление"</t>
  </si>
  <si>
    <t>всего</t>
  </si>
  <si>
    <t>Администрация городского округа город Воронеж</t>
  </si>
  <si>
    <t>Управа Железнодорожного района городского округа город Воронеж</t>
  </si>
  <si>
    <t>Управа Коминтерновского района городского округа город Воронеж</t>
  </si>
  <si>
    <t>Управа Левобережного района городского округа город Воронеж</t>
  </si>
  <si>
    <t>Управа Ленинского района городского округа город Воронеж</t>
  </si>
  <si>
    <t>Управа Советского района городского округа город Воронеж</t>
  </si>
  <si>
    <t>Управа Центрального района городского округа город Воронеж</t>
  </si>
  <si>
    <t>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</t>
  </si>
  <si>
    <t>Обеспечение деятельности органов территориального общественного самоуправления городского округа город Воронеж</t>
  </si>
  <si>
    <t>Информационное обеспечение деятельности администрации городского округа город Воронеж</t>
  </si>
  <si>
    <t>Финансовое обеспечение деятельности подведомственных учреждений</t>
  </si>
  <si>
    <t xml:space="preserve"> Обеспечение качественного предоставления государственных и муниципальных услуг на базе МАУ "МФЦ г. Воронежа"</t>
  </si>
  <si>
    <t>Дополнительные выплаты отдельным категориям граждан и поддержка некоммерческих организаций городского округа город Воронеж</t>
  </si>
  <si>
    <t>Выплаты пенсионного обеспечения</t>
  </si>
  <si>
    <t>Резервный фонд администрации городского округа город Воронеж</t>
  </si>
  <si>
    <t>Источники ресурсного обеспечения</t>
  </si>
  <si>
    <t>Оценка расходов по годам реализации муниципальной программы, тыс. руб.</t>
  </si>
  <si>
    <t>Всего</t>
  </si>
  <si>
    <t xml:space="preserve">федеральный бюджет </t>
  </si>
  <si>
    <t>областной бюджет</t>
  </si>
  <si>
    <t>бюджет городского округа</t>
  </si>
  <si>
    <t>внебюджетные источники</t>
  </si>
  <si>
    <t>Основное мероприятие 1</t>
  </si>
  <si>
    <t>федеральный бюджет</t>
  </si>
  <si>
    <t>Основное мероприятие 2</t>
  </si>
  <si>
    <t>Основное мероприятие 3</t>
  </si>
  <si>
    <t>Основное мероприятие 4</t>
  </si>
  <si>
    <t>Основное мероприятие 5</t>
  </si>
  <si>
    <t>Основное мероприятие 6</t>
  </si>
  <si>
    <t>Основное мероприятие 7</t>
  </si>
  <si>
    <t>№ п/п</t>
  </si>
  <si>
    <t>100</t>
  </si>
  <si>
    <t>Наименование показателя (индикатора)</t>
  </si>
  <si>
    <t>Пункт Федерального плана
 статистических работ</t>
  </si>
  <si>
    <t>Ед. измерения</t>
  </si>
  <si>
    <t>Значения показателя (индикатора) по годам реализации муниципальной программы</t>
  </si>
  <si>
    <t>МУНИЦИПАЛЬНАЯ ПРОГРАММА "Муниципальное управление"</t>
  </si>
  <si>
    <t>%</t>
  </si>
  <si>
    <t>-</t>
  </si>
  <si>
    <t>Основное мероприятие 1 "Обеспечение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Воронеж"</t>
  </si>
  <si>
    <t>Оплата труда работников администрации городского округа город Воронеж по результативности работы</t>
  </si>
  <si>
    <t>Доля рабочих мест муниципальных служащих, оборудованных надлежащим образом</t>
  </si>
  <si>
    <t>Основное мероприятие 2 "Осуществление органами местного самоуправления городского округа город Воронеж переданных отдельных государственных полномочий"</t>
  </si>
  <si>
    <t>Соответствие  критериям оценки качества и эффективности исполнения органами местного самоуправления переданных им отдельных государственных полномочий</t>
  </si>
  <si>
    <t>Основное мероприятие 3 "Обеспечение деятельности органов территориального общественного самоуправления городского округа город Воронеж"</t>
  </si>
  <si>
    <t xml:space="preserve">Количество органов территориального общественного самоуправления </t>
  </si>
  <si>
    <t>единиц</t>
  </si>
  <si>
    <t>Основное мероприятие 4 "Информационное обеспечение деятельности администрации городского округа город Воронеж"</t>
  </si>
  <si>
    <t>Основное мероприятие 5 "Финансовое обеспечение деятельности подведомственных учреждений"</t>
  </si>
  <si>
    <t>99,5</t>
  </si>
  <si>
    <t>2</t>
  </si>
  <si>
    <t>Выполнение плана на предоставление служебных автомобилей</t>
  </si>
  <si>
    <t>Количество отремонтированных служебных зданий</t>
  </si>
  <si>
    <t>24</t>
  </si>
  <si>
    <t>11</t>
  </si>
  <si>
    <t>9</t>
  </si>
  <si>
    <t>6</t>
  </si>
  <si>
    <t>Площадь обслуживаемых служебных зданий и помещений</t>
  </si>
  <si>
    <t>Основное мероприятие 6 "Дополнительные выплаты отдельным категориям граждан и поддержка некоммерческих организаций городского округа город Воронеж"</t>
  </si>
  <si>
    <t>Количество муниципальных служащих, получающих дополнительные выплаты к пенсии</t>
  </si>
  <si>
    <t>человек</t>
  </si>
  <si>
    <t>22</t>
  </si>
  <si>
    <t>Количество социально ориентированных некоммерческих организаций, получивших информационную, консультационную поддержку органов местного самоуправления городского округа город Воронеж</t>
  </si>
  <si>
    <t>101</t>
  </si>
  <si>
    <t>107</t>
  </si>
  <si>
    <t>120</t>
  </si>
  <si>
    <t>140</t>
  </si>
  <si>
    <t>Количество граждан, принимающих участие в совместных мероприятиях и проектах администрации городского округа город Воронеж и социально ориентированных некоммерческих организаций</t>
  </si>
  <si>
    <t>Количество социально ориентированных некоммерческих организаций, получивших финансовую поддержку органов местного самоуправления городского округа город Воронеж</t>
  </si>
  <si>
    <t>8</t>
  </si>
  <si>
    <t>Основное мероприятие 7 "Резервный фонд администрации городского округа город Воронеж"</t>
  </si>
  <si>
    <t>0,00"</t>
  </si>
  <si>
    <t>Финансовое обеспечение деятельности МКУ "Информационные технологии"</t>
  </si>
  <si>
    <t>Основное мероприятие 8 "Повышение квалификации муниципальных служащих администрации городского округа город Воронеж"</t>
  </si>
  <si>
    <t xml:space="preserve"> -</t>
  </si>
  <si>
    <t>Повышение квалификации муниципальных служащих администрации городского округа город Воронеж</t>
  </si>
  <si>
    <t>к муниципальной программе</t>
  </si>
  <si>
    <t>городского округа город Воронеж</t>
  </si>
  <si>
    <t>2013
отчетный год</t>
  </si>
  <si>
    <t>Количество слушателей, получивших документ о повышении квалификации</t>
  </si>
  <si>
    <t>508</t>
  </si>
  <si>
    <t>Приложение № 1</t>
  </si>
  <si>
    <t>Приложение № 2</t>
  </si>
  <si>
    <t>Приложение № 3</t>
  </si>
  <si>
    <t>Доля муниципальных программ городского округа город Воронеж, реализуемых  эффективно</t>
  </si>
  <si>
    <t>1</t>
  </si>
  <si>
    <t>1.1</t>
  </si>
  <si>
    <t>1.2</t>
  </si>
  <si>
    <t>2.1</t>
  </si>
  <si>
    <t>3.1</t>
  </si>
  <si>
    <t>4.1</t>
  </si>
  <si>
    <t>5.1</t>
  </si>
  <si>
    <t>5.2</t>
  </si>
  <si>
    <t>5.3</t>
  </si>
  <si>
    <t>5.4</t>
  </si>
  <si>
    <t>5.5</t>
  </si>
  <si>
    <t>5.6</t>
  </si>
  <si>
    <t>5.7</t>
  </si>
  <si>
    <t>6.1</t>
  </si>
  <si>
    <t>6.2</t>
  </si>
  <si>
    <t>6.3</t>
  </si>
  <si>
    <t>6.4</t>
  </si>
  <si>
    <t>6.5</t>
  </si>
  <si>
    <t>7.1</t>
  </si>
  <si>
    <t>8.1</t>
  </si>
  <si>
    <t>дней</t>
  </si>
  <si>
    <t>Коэффициент готовности автоматизированной информационной системы</t>
  </si>
  <si>
    <t>Время, необходимое для выполнения заявки на обслуживание автоматизированного рабочего места муниципального служащего</t>
  </si>
  <si>
    <t>Доля автоматизированных рабочих мест работников органов местного самоуправления и подведомственных учреждений, подключенных к единой системе электронного документооборота</t>
  </si>
  <si>
    <t>тыс. кв. м</t>
  </si>
  <si>
    <t>Муниципальное управление</t>
  </si>
  <si>
    <t>в том числе по ГРБС</t>
  </si>
  <si>
    <t xml:space="preserve"> 5.1</t>
  </si>
  <si>
    <t xml:space="preserve"> 5.2</t>
  </si>
  <si>
    <t xml:space="preserve"> 5.3</t>
  </si>
  <si>
    <t xml:space="preserve"> 6.1</t>
  </si>
  <si>
    <t>Основное мероприятие 8</t>
  </si>
  <si>
    <t>Финансовое обеспечение деятельности МБУ  "Муниципальный  архив г. Воронежа"</t>
  </si>
  <si>
    <t>Выплаты лицам, имеющим звание "Почетный гражданин города Воронежа"</t>
  </si>
  <si>
    <t>всего, в том числе</t>
  </si>
  <si>
    <t>Поддержка социально ориентированных некоммерческих организаций</t>
  </si>
  <si>
    <t>Количество граждан, имеющих звание "Почетный гражданин города Воронежа", получающих ежемесячную денежную компенсацию</t>
  </si>
  <si>
    <t>5</t>
  </si>
  <si>
    <t>574</t>
  </si>
  <si>
    <t>13 000</t>
  </si>
  <si>
    <t>14 000</t>
  </si>
  <si>
    <t>45 797</t>
  </si>
  <si>
    <t>43 680</t>
  </si>
  <si>
    <t>Финансовое обеспечение деятельности МКУ "Управление служебных зданий"</t>
  </si>
  <si>
    <t>5.8</t>
  </si>
  <si>
    <t>Финансовое обеспечение деятельности МКУ "Агентство управления проектами"</t>
  </si>
  <si>
    <t>Финансовое обеспечение деятельности МКУ "Автобаза администрации городского округа город Воронеж"</t>
  </si>
  <si>
    <t>Доля муниципальных проектов, сопровождаемых МКУ "Агентство управления проектами"</t>
  </si>
  <si>
    <t>127</t>
  </si>
  <si>
    <t>21</t>
  </si>
  <si>
    <t>596</t>
  </si>
  <si>
    <t>617</t>
  </si>
  <si>
    <t>132</t>
  </si>
  <si>
    <t>4</t>
  </si>
  <si>
    <t>142</t>
  </si>
  <si>
    <t>145</t>
  </si>
  <si>
    <t>146</t>
  </si>
  <si>
    <t>4.3</t>
  </si>
  <si>
    <t>Доля населения городского округа город Воронеж, удовлетворенного информационной открытостью органов местного самоуправления городского округа город Воронеж</t>
  </si>
  <si>
    <t>Доля  населения, готового принять участие в решении вопросов местного значения*</t>
  </si>
  <si>
    <t>645</t>
  </si>
  <si>
    <t>137</t>
  </si>
  <si>
    <t>43,6</t>
  </si>
  <si>
    <t>660</t>
  </si>
  <si>
    <t>Доля  населения городского округа город Воронеж, информированного о работе администрации городского округа город Воронеж (узнаваемость)</t>
  </si>
  <si>
    <t xml:space="preserve"> * - показатель введен в целях приведения Программы в соответствие с п.18 раздела III Плана мероприятий по реализации Стратегии социально-экономического развития городского округа город Воронеж на период до 2035 года, утвержденного распоряжением администрации городского округа г.Воронеж от 28.12.2018 № 1180-р.</t>
  </si>
  <si>
    <t>26</t>
  </si>
  <si>
    <t>662</t>
  </si>
  <si>
    <t>Приложение № 4</t>
  </si>
  <si>
    <t>Приложение № 6</t>
  </si>
  <si>
    <t>Приложение № 5</t>
  </si>
  <si>
    <t>32</t>
  </si>
  <si>
    <t>34</t>
  </si>
  <si>
    <t>36</t>
  </si>
  <si>
    <t>38</t>
  </si>
  <si>
    <t>765</t>
  </si>
  <si>
    <t>147</t>
  </si>
  <si>
    <t>740</t>
  </si>
  <si>
    <t>750</t>
  </si>
  <si>
    <t>777</t>
  </si>
  <si>
    <t>797</t>
  </si>
  <si>
    <t xml:space="preserve">Расходы бюджета городского округа город Воронеж на реализацию муниципальной программы 
городского округа город Воронеж "Муниципальное управление"  ( I этап)                              </t>
  </si>
  <si>
    <t>Ресурсное обеспечение и прогнозная (справочная) оценка расходов федерального, областного бюджетов и бюджета городского округа город Воронеж, внебюджетных источников на реализацию муниципальной программы городского округа город Воронеж 
"Муниципальное управление" (I этап)</t>
  </si>
  <si>
    <t>Сведения о показателях (индикаторах) муниципальной программы городского округа город Воронеж 
"Муниципальное управление" и их значениях (II этап)</t>
  </si>
  <si>
    <t xml:space="preserve">Расходы бюджета городского округа город Воронеж на реализацию муниципальной программы 
городского округа город Воронеж "Муниципальное управление" (II этап)                                </t>
  </si>
  <si>
    <t>Сведения о показателях (индикаторах) муниципальной программы городского округа город Воронеж 
"Муниципальное управление" и их значениях (I этап)</t>
  </si>
  <si>
    <t>30</t>
  </si>
  <si>
    <t>674</t>
  </si>
  <si>
    <t>691</t>
  </si>
  <si>
    <t>708</t>
  </si>
  <si>
    <t>44</t>
  </si>
  <si>
    <t>Финансовое обеспечение деятельности МКУ  "Муниципальный  архив г. Воронежа"</t>
  </si>
  <si>
    <t>И.о. руководителя управления делами, учета и отчетности</t>
  </si>
  <si>
    <t>А.И. Джарты</t>
  </si>
  <si>
    <t>Доля  населения, готового принять участие в решении вопросов местного значения**</t>
  </si>
  <si>
    <t>89,5*</t>
  </si>
  <si>
    <t>77,2*</t>
  </si>
  <si>
    <t>*- значения показателей за 2022 год оставлены на уровне 2021 года в связи с расторжением контракта на проведение соц.исследования, в связи с чем оценить значения показателй за 2022 год невозможно.
** - показатель введен в целях приведения Программы в соответствие с п.18 раздела III Плана мероприятий по реализации Стратегии социально-экономического развития городского округа город Воронеж на период до 2035 года, утвержденного распоряжением администрации городского округа г.Воронеж от 28.12.2018 № 1180-р.</t>
  </si>
  <si>
    <t>Уровень удовлетворенности населения деятельностью главы городского округа город Воронеж</t>
  </si>
  <si>
    <t>Доля запросов, выполненных в нормативные сроки МКУ "Муниципальный архив 
г. Воронежа"</t>
  </si>
  <si>
    <t>4.2</t>
  </si>
  <si>
    <t>Ресурсное обеспечение и прогнозная (справочная) оценка расходов федерального, областного бюджетов и бюджета 
городского округа город Воронеж, внебюджетных источников на реализацию 
муниципальной программы городского округа город Воронеж 
"Муниципальное управление" (II этап)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</si>
</sst>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_ ;[Red]\-0.0\ "/>
    <numFmt numFmtId="166" formatCode="#,##0.0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Arial Cyr"/>
      <charset val="204"/>
    </font>
    <font>
      <sz val="12"/>
      <color rgb="FFFF0000"/>
      <name val="Arial Cyr"/>
      <charset val="204"/>
    </font>
    <font>
      <b/>
      <sz val="14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20"/>
      <name val="Times New Roman"/>
      <family val="1"/>
      <charset val="204"/>
    </font>
    <font>
      <strike/>
      <sz val="14"/>
      <name val="Times New Roman"/>
      <family val="1"/>
      <charset val="204"/>
    </font>
    <font>
      <strike/>
      <sz val="14"/>
      <name val="Calibri"/>
      <family val="2"/>
      <charset val="204"/>
    </font>
    <font>
      <sz val="14"/>
      <name val="Calibri"/>
      <family val="2"/>
      <charset val="204"/>
    </font>
    <font>
      <strike/>
      <sz val="22"/>
      <name val="Times New Roman"/>
      <family val="1"/>
      <charset val="204"/>
    </font>
    <font>
      <sz val="22"/>
      <name val="Times New Roman"/>
      <family val="1"/>
      <charset val="204"/>
    </font>
    <font>
      <strike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Calibri"/>
      <family val="2"/>
      <charset val="204"/>
    </font>
    <font>
      <sz val="22"/>
      <color rgb="FFFF0000"/>
      <name val="Times New Roman"/>
      <family val="1"/>
      <charset val="204"/>
    </font>
    <font>
      <strike/>
      <sz val="14"/>
      <color rgb="FFFF0000"/>
      <name val="Calibri"/>
      <family val="2"/>
      <charset val="204"/>
    </font>
    <font>
      <sz val="18"/>
      <color rgb="FFFF0000"/>
      <name val="Times New Roman"/>
      <family val="1"/>
      <charset val="204"/>
    </font>
    <font>
      <sz val="14"/>
      <color rgb="FFFF0000"/>
      <name val="Calibri"/>
      <family val="2"/>
      <charset val="204"/>
    </font>
    <font>
      <sz val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trike/>
      <sz val="14"/>
      <color rgb="FFFF0000"/>
      <name val="Times New Roman"/>
      <family val="1"/>
      <charset val="204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42">
    <xf numFmtId="0" fontId="0" fillId="0" borderId="0" xfId="0"/>
    <xf numFmtId="0" fontId="5" fillId="0" borderId="2" xfId="0" applyFont="1" applyFill="1" applyBorder="1" applyAlignment="1">
      <alignment horizontal="left" wrapText="1"/>
    </xf>
    <xf numFmtId="49" fontId="5" fillId="0" borderId="2" xfId="0" applyNumberFormat="1" applyFont="1" applyFill="1" applyBorder="1" applyAlignment="1">
      <alignment horizontal="left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left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/>
    <xf numFmtId="0" fontId="10" fillId="0" borderId="0" xfId="0" applyFont="1" applyAlignment="1"/>
    <xf numFmtId="0" fontId="15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Fill="1"/>
    <xf numFmtId="0" fontId="16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Border="1"/>
    <xf numFmtId="0" fontId="15" fillId="3" borderId="0" xfId="0" applyFont="1" applyFill="1"/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" fontId="18" fillId="0" borderId="0" xfId="1" applyNumberFormat="1" applyFont="1" applyFill="1" applyBorder="1"/>
    <xf numFmtId="0" fontId="20" fillId="0" borderId="0" xfId="1" applyFont="1"/>
    <xf numFmtId="0" fontId="21" fillId="0" borderId="0" xfId="1" applyFont="1" applyBorder="1"/>
    <xf numFmtId="0" fontId="21" fillId="0" borderId="0" xfId="1" applyFont="1" applyFill="1" applyBorder="1"/>
    <xf numFmtId="0" fontId="22" fillId="0" borderId="0" xfId="0" applyFont="1" applyFill="1" applyBorder="1" applyAlignment="1">
      <alignment horizontal="right" wrapText="1"/>
    </xf>
    <xf numFmtId="0" fontId="19" fillId="0" borderId="0" xfId="1" applyFont="1"/>
    <xf numFmtId="0" fontId="23" fillId="0" borderId="0" xfId="1" applyFont="1" applyFill="1"/>
    <xf numFmtId="0" fontId="23" fillId="0" borderId="0" xfId="1" applyFont="1"/>
    <xf numFmtId="0" fontId="3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1" applyNumberFormat="1" applyFont="1" applyFill="1" applyBorder="1" applyAlignment="1">
      <alignment horizontal="center" vertical="center" wrapText="1"/>
    </xf>
    <xf numFmtId="4" fontId="3" fillId="3" borderId="2" xfId="1" applyNumberFormat="1" applyFont="1" applyFill="1" applyBorder="1" applyAlignment="1">
      <alignment horizontal="center" vertical="center" wrapText="1"/>
    </xf>
    <xf numFmtId="2" fontId="3" fillId="0" borderId="2" xfId="1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5" fillId="0" borderId="0" xfId="1" applyFont="1" applyFill="1"/>
    <xf numFmtId="0" fontId="5" fillId="0" borderId="0" xfId="1" applyFont="1"/>
    <xf numFmtId="0" fontId="3" fillId="0" borderId="0" xfId="1" applyFont="1"/>
    <xf numFmtId="0" fontId="3" fillId="0" borderId="0" xfId="1" applyFont="1" applyFill="1"/>
    <xf numFmtId="4" fontId="3" fillId="0" borderId="0" xfId="1" applyNumberFormat="1" applyFont="1" applyFill="1"/>
    <xf numFmtId="0" fontId="20" fillId="0" borderId="0" xfId="1" applyFont="1" applyFill="1"/>
    <xf numFmtId="0" fontId="24" fillId="0" borderId="0" xfId="0" applyFont="1" applyAlignment="1">
      <alignment vertical="center"/>
    </xf>
    <xf numFmtId="0" fontId="22" fillId="0" borderId="0" xfId="1" applyFont="1" applyFill="1"/>
    <xf numFmtId="0" fontId="22" fillId="0" borderId="0" xfId="1" applyFont="1" applyFill="1" applyAlignment="1">
      <alignment horizontal="left" vertical="center"/>
    </xf>
    <xf numFmtId="4" fontId="22" fillId="0" borderId="0" xfId="1" applyNumberFormat="1" applyFont="1" applyFill="1"/>
    <xf numFmtId="4" fontId="2" fillId="0" borderId="0" xfId="1" applyNumberFormat="1" applyFont="1" applyFill="1"/>
    <xf numFmtId="4" fontId="20" fillId="0" borderId="0" xfId="1" applyNumberFormat="1" applyFont="1" applyFill="1"/>
    <xf numFmtId="0" fontId="4" fillId="0" borderId="0" xfId="0" applyFont="1"/>
    <xf numFmtId="0" fontId="5" fillId="0" borderId="2" xfId="0" applyFont="1" applyFill="1" applyBorder="1" applyAlignment="1">
      <alignment horizontal="center" vertical="center" wrapText="1"/>
    </xf>
    <xf numFmtId="0" fontId="25" fillId="0" borderId="0" xfId="0" applyFont="1" applyFill="1" applyBorder="1"/>
    <xf numFmtId="0" fontId="25" fillId="0" borderId="0" xfId="0" applyFont="1" applyFill="1"/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top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2" applyNumberFormat="1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>
      <alignment horizontal="center" vertical="center" wrapText="1"/>
    </xf>
    <xf numFmtId="0" fontId="22" fillId="0" borderId="0" xfId="0" applyFont="1" applyFill="1"/>
    <xf numFmtId="0" fontId="7" fillId="0" borderId="0" xfId="0" applyFont="1"/>
    <xf numFmtId="0" fontId="17" fillId="0" borderId="0" xfId="1" applyFont="1" applyBorder="1"/>
    <xf numFmtId="0" fontId="5" fillId="0" borderId="0" xfId="0" applyFont="1"/>
    <xf numFmtId="0" fontId="26" fillId="0" borderId="0" xfId="0" applyFont="1"/>
    <xf numFmtId="0" fontId="5" fillId="0" borderId="0" xfId="1" applyFont="1" applyBorder="1"/>
    <xf numFmtId="4" fontId="23" fillId="0" borderId="0" xfId="1" applyNumberFormat="1" applyFont="1" applyFill="1" applyBorder="1"/>
    <xf numFmtId="0" fontId="27" fillId="0" borderId="0" xfId="1" applyFont="1"/>
    <xf numFmtId="0" fontId="22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1" applyFont="1" applyFill="1" applyBorder="1"/>
    <xf numFmtId="0" fontId="17" fillId="0" borderId="0" xfId="1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3" borderId="0" xfId="0" applyFont="1" applyFill="1" applyAlignment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3" fillId="0" borderId="0" xfId="0" applyFont="1" applyFill="1"/>
    <xf numFmtId="0" fontId="12" fillId="0" borderId="0" xfId="0" applyFont="1" applyFill="1"/>
    <xf numFmtId="0" fontId="9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10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/>
    <xf numFmtId="4" fontId="17" fillId="0" borderId="0" xfId="1" applyNumberFormat="1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right" wrapText="1"/>
    </xf>
    <xf numFmtId="0" fontId="29" fillId="0" borderId="0" xfId="1" applyFont="1"/>
    <xf numFmtId="4" fontId="10" fillId="0" borderId="0" xfId="1" applyNumberFormat="1" applyFont="1" applyFill="1"/>
    <xf numFmtId="4" fontId="30" fillId="0" borderId="0" xfId="1" applyNumberFormat="1" applyFont="1" applyFill="1"/>
    <xf numFmtId="4" fontId="31" fillId="0" borderId="0" xfId="1" applyNumberFormat="1" applyFont="1" applyFill="1"/>
    <xf numFmtId="0" fontId="10" fillId="0" borderId="0" xfId="0" applyFont="1" applyFill="1" applyAlignment="1"/>
    <xf numFmtId="0" fontId="2" fillId="0" borderId="0" xfId="0" applyFont="1" applyAlignment="1">
      <alignment vertical="center"/>
    </xf>
    <xf numFmtId="4" fontId="2" fillId="0" borderId="0" xfId="1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4" fontId="17" fillId="0" borderId="0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10" fillId="0" borderId="2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9" fillId="0" borderId="0" xfId="1" applyFont="1" applyFill="1"/>
    <xf numFmtId="4" fontId="34" fillId="0" borderId="0" xfId="1" applyNumberFormat="1" applyFont="1" applyFill="1" applyBorder="1"/>
    <xf numFmtId="0" fontId="11" fillId="0" borderId="0" xfId="0" applyFont="1" applyFill="1" applyAlignment="1">
      <alignment horizontal="center"/>
    </xf>
    <xf numFmtId="4" fontId="33" fillId="0" borderId="0" xfId="1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/>
    <xf numFmtId="165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10" fillId="3" borderId="2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2" fillId="0" borderId="0" xfId="1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6" xfId="1" applyNumberFormat="1" applyFont="1" applyBorder="1" applyAlignment="1">
      <alignment horizontal="center" vertical="center" wrapText="1"/>
    </xf>
    <xf numFmtId="4" fontId="3" fillId="0" borderId="8" xfId="1" applyNumberFormat="1" applyFont="1" applyBorder="1" applyAlignment="1">
      <alignment horizontal="center" vertical="center" wrapText="1"/>
    </xf>
    <xf numFmtId="4" fontId="3" fillId="0" borderId="7" xfId="1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" fontId="17" fillId="0" borderId="0" xfId="1" applyNumberFormat="1" applyFont="1" applyFill="1" applyBorder="1" applyAlignment="1">
      <alignment horizontal="center" vertical="center"/>
    </xf>
    <xf numFmtId="0" fontId="22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4" fontId="17" fillId="0" borderId="0" xfId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0" fontId="35" fillId="0" borderId="0" xfId="0" applyFont="1" applyAlignment="1">
      <alignment horizontal="center"/>
    </xf>
    <xf numFmtId="4" fontId="35" fillId="0" borderId="0" xfId="1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CCFF99"/>
      <color rgb="FFDFB9CC"/>
      <color rgb="FF3333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vromanova/AppData/Local/Microsoft/Windows/Temporary%20Internet%20Files/Content.Outlook/0U6IVZ80/11%2012%202013%20&#1076;&#1083;&#1103;%20&#1050;&#1057;&#105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vvinokurova/Documents/&#1055;&#1088;&#1086;&#1075;&#1088;&#1072;&#1084;&#1084;&#1072;%20&#1052;&#1091;&#1085;%20&#1091;&#1087;&#1088;&#1072;&#1074;&#1083;&#1077;&#1085;&#1080;&#1077;/&#1042;&#1085;&#1077;&#1089;&#1077;&#1085;&#1080;&#1077;%20&#1080;&#1079;&#1084;&#1077;&#1085;&#1077;&#1085;&#1080;&#1081;%20&#1103;&#1085;&#1074;&#1072;&#1088;&#1100;%202015/&#1042;&#1085;&#1077;&#1089;&#1077;&#1085;&#1080;&#1077;%20&#1080;&#1079;&#1084;&#1077;&#1085;&#1077;&#1085;&#1080;&#1081;%20&#1076;&#1077;&#1082;&#1072;&#1073;&#1088;&#1100;%202014/&#1055;&#1088;&#1086;&#1075;&#1088;&#1072;&#1084;&#1084;&#1072;%20&#1052;&#1091;&#1085;&#1080;&#1094;&#1080;&#1087;&#1072;&#1083;&#1100;&#1085;&#1086;&#1077;%20&#1091;&#1087;&#1088;&#1072;&#1074;&#1083;&#1077;&#1085;&#1080;&#1077;%20&#1090;&#1072;&#1073;&#1083;&#1080;&#1094;&#1099;.doc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2"/>
      <sheetName val="табл3"/>
      <sheetName val="табл4"/>
      <sheetName val="табл6План"/>
      <sheetName val="табл7"/>
      <sheetName val="табл8"/>
      <sheetName val="табл9"/>
      <sheetName val="табл10"/>
    </sheetNames>
    <sheetDataSet>
      <sheetData sheetId="0" refreshError="1">
        <row r="37">
          <cell r="B37" t="str">
            <v>Достаточность средств на устранение последствий непредвиденных ситуаций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1"/>
      <sheetName val="табл2"/>
      <sheetName val="табл3"/>
    </sheetNames>
    <sheetDataSet>
      <sheetData sheetId="0" refreshError="1"/>
      <sheetData sheetId="1" refreshError="1">
        <row r="20">
          <cell r="B20" t="str">
            <v>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</v>
          </cell>
        </row>
        <row r="29">
          <cell r="B29" t="str">
            <v>Осуществление органами местного самоуправления городского округа город Воронеж переданных отдельных государственных полномочий</v>
          </cell>
        </row>
        <row r="61">
          <cell r="B61" t="str">
            <v>Обеспечение деятельности органов территориального общественного самоуправления городского округа город Воронеж</v>
          </cell>
        </row>
        <row r="69">
          <cell r="B69" t="str">
            <v>Информационное обеспечение деятельности администрации городского округа город Воронеж</v>
          </cell>
        </row>
        <row r="72">
          <cell r="B72" t="str">
            <v>Финансовое обеспечение деятельности подведомственных учреждений</v>
          </cell>
        </row>
        <row r="80">
          <cell r="B80" t="str">
            <v>Дополнительные выплаты отдельным категориям граждан и поддержка некоммерческих организаций городского округа город Воронеж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opLeftCell="A16" zoomScale="70" zoomScaleNormal="70" workbookViewId="0">
      <selection activeCell="A23" sqref="A23"/>
    </sheetView>
  </sheetViews>
  <sheetFormatPr defaultRowHeight="15" x14ac:dyDescent="0.25"/>
  <cols>
    <col min="1" max="1" width="4.85546875" style="19" customWidth="1"/>
    <col min="2" max="2" width="42.28515625" style="19" customWidth="1"/>
    <col min="3" max="3" width="16.5703125" style="19" customWidth="1"/>
    <col min="4" max="4" width="12.7109375" style="19" customWidth="1"/>
    <col min="5" max="7" width="11.7109375" style="19" customWidth="1"/>
    <col min="8" max="8" width="11.7109375" style="103" customWidth="1"/>
    <col min="9" max="11" width="11.7109375" style="19" customWidth="1"/>
    <col min="12" max="12" width="11.7109375" style="103" customWidth="1"/>
    <col min="13" max="16" width="11.7109375" style="19" customWidth="1"/>
    <col min="17" max="16384" width="9.140625" style="19"/>
  </cols>
  <sheetData>
    <row r="1" spans="1:16" s="76" customFormat="1" ht="21" customHeight="1" x14ac:dyDescent="0.25">
      <c r="A1" s="75"/>
      <c r="B1" s="75"/>
      <c r="C1" s="75"/>
      <c r="D1" s="75"/>
      <c r="E1" s="75"/>
      <c r="F1" s="75"/>
      <c r="G1" s="75"/>
      <c r="I1" s="128"/>
      <c r="J1" s="128"/>
      <c r="K1" s="128"/>
      <c r="L1" s="189" t="s">
        <v>95</v>
      </c>
      <c r="M1" s="189"/>
      <c r="N1" s="189"/>
      <c r="O1" s="189"/>
      <c r="P1" s="189"/>
    </row>
    <row r="2" spans="1:16" s="76" customFormat="1" ht="21" customHeight="1" x14ac:dyDescent="0.25">
      <c r="A2" s="75"/>
      <c r="B2" s="75"/>
      <c r="C2" s="75"/>
      <c r="D2" s="75"/>
      <c r="E2" s="75"/>
      <c r="F2" s="75"/>
      <c r="G2" s="75"/>
      <c r="I2" s="128"/>
      <c r="J2" s="128"/>
      <c r="K2" s="128"/>
      <c r="L2" s="189" t="s">
        <v>90</v>
      </c>
      <c r="M2" s="189"/>
      <c r="N2" s="189"/>
      <c r="O2" s="189"/>
      <c r="P2" s="189"/>
    </row>
    <row r="3" spans="1:16" s="76" customFormat="1" ht="21" customHeight="1" x14ac:dyDescent="0.25">
      <c r="A3" s="75"/>
      <c r="B3" s="75"/>
      <c r="C3" s="75"/>
      <c r="D3" s="75"/>
      <c r="E3" s="75"/>
      <c r="F3" s="75"/>
      <c r="G3" s="75"/>
      <c r="I3" s="128"/>
      <c r="J3" s="128"/>
      <c r="K3" s="128"/>
      <c r="L3" s="189" t="s">
        <v>91</v>
      </c>
      <c r="M3" s="189"/>
      <c r="N3" s="189"/>
      <c r="O3" s="189"/>
      <c r="P3" s="189"/>
    </row>
    <row r="4" spans="1:16" s="79" customFormat="1" ht="21" customHeight="1" x14ac:dyDescent="0.25">
      <c r="A4" s="77"/>
      <c r="B4" s="77"/>
      <c r="C4" s="77"/>
      <c r="D4" s="77"/>
      <c r="E4" s="77"/>
      <c r="F4" s="78"/>
      <c r="G4" s="78"/>
      <c r="I4" s="129"/>
      <c r="J4" s="129"/>
      <c r="K4" s="129"/>
      <c r="L4" s="190" t="s">
        <v>12</v>
      </c>
      <c r="M4" s="190"/>
      <c r="N4" s="190"/>
      <c r="O4" s="190"/>
      <c r="P4" s="190"/>
    </row>
    <row r="5" spans="1:16" ht="40.5" customHeight="1" x14ac:dyDescent="0.3">
      <c r="A5" s="16"/>
      <c r="B5" s="17"/>
      <c r="C5" s="17"/>
      <c r="D5" s="17"/>
      <c r="E5" s="18"/>
      <c r="F5" s="18"/>
      <c r="G5" s="18"/>
      <c r="H5" s="100"/>
      <c r="I5" s="18"/>
      <c r="J5" s="17"/>
    </row>
    <row r="6" spans="1:16" s="25" customFormat="1" ht="50.25" customHeight="1" x14ac:dyDescent="0.25">
      <c r="A6" s="191" t="s">
        <v>184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</row>
    <row r="7" spans="1:16" s="25" customFormat="1" ht="24.75" customHeight="1" x14ac:dyDescent="0.25">
      <c r="A7" s="26"/>
      <c r="B7" s="27"/>
      <c r="C7" s="27"/>
      <c r="D7" s="28"/>
      <c r="E7" s="29"/>
      <c r="F7" s="29"/>
      <c r="G7" s="29"/>
      <c r="H7" s="29"/>
      <c r="I7" s="29"/>
      <c r="J7" s="29"/>
      <c r="L7" s="30"/>
      <c r="M7" s="19"/>
      <c r="N7" s="19"/>
      <c r="O7" s="19"/>
      <c r="P7" s="19"/>
    </row>
    <row r="8" spans="1:16" s="25" customFormat="1" ht="41.25" customHeight="1" x14ac:dyDescent="0.25">
      <c r="A8" s="184" t="s">
        <v>44</v>
      </c>
      <c r="B8" s="184" t="s">
        <v>46</v>
      </c>
      <c r="C8" s="185" t="s">
        <v>47</v>
      </c>
      <c r="D8" s="184" t="s">
        <v>48</v>
      </c>
      <c r="E8" s="186" t="s">
        <v>92</v>
      </c>
      <c r="F8" s="195" t="s">
        <v>49</v>
      </c>
      <c r="G8" s="196"/>
      <c r="H8" s="196"/>
      <c r="I8" s="196"/>
      <c r="J8" s="196"/>
      <c r="K8" s="196"/>
      <c r="L8" s="196"/>
      <c r="M8" s="196"/>
      <c r="N8" s="196"/>
      <c r="O8" s="196"/>
      <c r="P8" s="197"/>
    </row>
    <row r="9" spans="1:16" s="25" customFormat="1" ht="38.25" customHeight="1" x14ac:dyDescent="0.25">
      <c r="A9" s="184"/>
      <c r="B9" s="184"/>
      <c r="C9" s="185"/>
      <c r="D9" s="184"/>
      <c r="E9" s="187"/>
      <c r="F9" s="150">
        <v>2014</v>
      </c>
      <c r="G9" s="85">
        <v>2015</v>
      </c>
      <c r="H9" s="153">
        <v>2016</v>
      </c>
      <c r="I9" s="149">
        <v>2017</v>
      </c>
      <c r="J9" s="149">
        <v>2018</v>
      </c>
      <c r="K9" s="149">
        <v>2019</v>
      </c>
      <c r="L9" s="153">
        <v>2020</v>
      </c>
      <c r="M9" s="149">
        <v>2021</v>
      </c>
      <c r="N9" s="149">
        <v>2022</v>
      </c>
      <c r="O9" s="149">
        <v>2023</v>
      </c>
      <c r="P9" s="149">
        <v>2024</v>
      </c>
    </row>
    <row r="10" spans="1:16" s="92" customFormat="1" ht="30" customHeight="1" x14ac:dyDescent="0.25">
      <c r="A10" s="198" t="s">
        <v>50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200"/>
    </row>
    <row r="11" spans="1:16" s="25" customFormat="1" ht="66" customHeight="1" x14ac:dyDescent="0.25">
      <c r="A11" s="152" t="s">
        <v>99</v>
      </c>
      <c r="B11" s="152" t="s">
        <v>197</v>
      </c>
      <c r="C11" s="1"/>
      <c r="D11" s="152" t="s">
        <v>51</v>
      </c>
      <c r="E11" s="153" t="s">
        <v>52</v>
      </c>
      <c r="F11" s="153">
        <v>43</v>
      </c>
      <c r="G11" s="153">
        <v>49</v>
      </c>
      <c r="H11" s="153">
        <v>62.5</v>
      </c>
      <c r="I11" s="153">
        <v>62.7</v>
      </c>
      <c r="J11" s="153">
        <v>72</v>
      </c>
      <c r="K11" s="153">
        <v>68.2</v>
      </c>
      <c r="L11" s="153">
        <v>80</v>
      </c>
      <c r="M11" s="153">
        <v>73</v>
      </c>
      <c r="N11" s="183">
        <v>84.2</v>
      </c>
      <c r="O11" s="153">
        <v>83</v>
      </c>
      <c r="P11" s="153">
        <v>84</v>
      </c>
    </row>
    <row r="12" spans="1:16" s="25" customFormat="1" ht="65.25" customHeight="1" x14ac:dyDescent="0.25">
      <c r="A12" s="152" t="s">
        <v>64</v>
      </c>
      <c r="B12" s="152" t="s">
        <v>98</v>
      </c>
      <c r="C12" s="1"/>
      <c r="D12" s="152" t="s">
        <v>51</v>
      </c>
      <c r="E12" s="153" t="s">
        <v>52</v>
      </c>
      <c r="F12" s="153">
        <v>92</v>
      </c>
      <c r="G12" s="153">
        <v>92</v>
      </c>
      <c r="H12" s="153">
        <v>92</v>
      </c>
      <c r="I12" s="153">
        <v>92</v>
      </c>
      <c r="J12" s="153">
        <v>93</v>
      </c>
      <c r="K12" s="153">
        <v>93</v>
      </c>
      <c r="L12" s="153">
        <v>93</v>
      </c>
      <c r="M12" s="153">
        <v>93.3</v>
      </c>
      <c r="N12" s="183">
        <v>93</v>
      </c>
      <c r="O12" s="153">
        <v>93</v>
      </c>
      <c r="P12" s="153">
        <v>93</v>
      </c>
    </row>
    <row r="13" spans="1:16" s="92" customFormat="1" ht="42.75" customHeight="1" x14ac:dyDescent="0.25">
      <c r="A13" s="201" t="s">
        <v>53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3"/>
    </row>
    <row r="14" spans="1:16" s="25" customFormat="1" ht="63.75" customHeight="1" x14ac:dyDescent="0.25">
      <c r="A14" s="14" t="s">
        <v>100</v>
      </c>
      <c r="B14" s="14" t="s">
        <v>54</v>
      </c>
      <c r="C14" s="2"/>
      <c r="D14" s="14" t="s">
        <v>51</v>
      </c>
      <c r="E14" s="3" t="s">
        <v>52</v>
      </c>
      <c r="F14" s="3">
        <v>100</v>
      </c>
      <c r="G14" s="15">
        <v>100</v>
      </c>
      <c r="H14" s="98">
        <v>100</v>
      </c>
      <c r="I14" s="110">
        <v>100</v>
      </c>
      <c r="J14" s="116">
        <v>100</v>
      </c>
      <c r="K14" s="142">
        <v>100</v>
      </c>
      <c r="L14" s="142">
        <v>100</v>
      </c>
      <c r="M14" s="146">
        <v>100</v>
      </c>
      <c r="N14" s="180">
        <v>100</v>
      </c>
      <c r="O14" s="146">
        <v>100</v>
      </c>
      <c r="P14" s="138">
        <v>100</v>
      </c>
    </row>
    <row r="15" spans="1:16" s="30" customFormat="1" ht="60.75" customHeight="1" x14ac:dyDescent="0.25">
      <c r="A15" s="14" t="s">
        <v>101</v>
      </c>
      <c r="B15" s="14" t="s">
        <v>55</v>
      </c>
      <c r="C15" s="2"/>
      <c r="D15" s="14" t="s">
        <v>51</v>
      </c>
      <c r="E15" s="3">
        <v>90</v>
      </c>
      <c r="F15" s="15">
        <v>90</v>
      </c>
      <c r="G15" s="15">
        <v>90</v>
      </c>
      <c r="H15" s="98">
        <v>91</v>
      </c>
      <c r="I15" s="110">
        <v>92</v>
      </c>
      <c r="J15" s="116">
        <v>93</v>
      </c>
      <c r="K15" s="142">
        <v>94</v>
      </c>
      <c r="L15" s="142">
        <v>95</v>
      </c>
      <c r="M15" s="146">
        <v>96</v>
      </c>
      <c r="N15" s="183">
        <v>97</v>
      </c>
      <c r="O15" s="146">
        <v>98</v>
      </c>
      <c r="P15" s="138">
        <v>99</v>
      </c>
    </row>
    <row r="16" spans="1:16" s="91" customFormat="1" ht="34.5" customHeight="1" x14ac:dyDescent="0.25">
      <c r="A16" s="192" t="s">
        <v>56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4"/>
    </row>
    <row r="17" spans="1:16" s="31" customFormat="1" ht="97.5" customHeight="1" x14ac:dyDescent="0.25">
      <c r="A17" s="14" t="s">
        <v>102</v>
      </c>
      <c r="B17" s="14" t="s">
        <v>57</v>
      </c>
      <c r="C17" s="14"/>
      <c r="D17" s="14" t="s">
        <v>51</v>
      </c>
      <c r="E17" s="15" t="s">
        <v>52</v>
      </c>
      <c r="F17" s="15">
        <v>100</v>
      </c>
      <c r="G17" s="15">
        <v>100</v>
      </c>
      <c r="H17" s="98">
        <v>100</v>
      </c>
      <c r="I17" s="15">
        <v>100</v>
      </c>
      <c r="J17" s="116">
        <v>100</v>
      </c>
      <c r="K17" s="142">
        <v>100</v>
      </c>
      <c r="L17" s="142">
        <v>100</v>
      </c>
      <c r="M17" s="146">
        <v>100</v>
      </c>
      <c r="N17" s="180">
        <v>100</v>
      </c>
      <c r="O17" s="146">
        <v>100</v>
      </c>
      <c r="P17" s="138">
        <v>100</v>
      </c>
    </row>
    <row r="18" spans="1:16" s="91" customFormat="1" ht="33.75" customHeight="1" x14ac:dyDescent="0.25">
      <c r="A18" s="192" t="s">
        <v>58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4"/>
    </row>
    <row r="19" spans="1:16" s="25" customFormat="1" ht="45" customHeight="1" x14ac:dyDescent="0.25">
      <c r="A19" s="4" t="s">
        <v>103</v>
      </c>
      <c r="B19" s="4" t="s">
        <v>59</v>
      </c>
      <c r="C19" s="5"/>
      <c r="D19" s="14" t="s">
        <v>60</v>
      </c>
      <c r="E19" s="6">
        <v>528</v>
      </c>
      <c r="F19" s="7">
        <v>530</v>
      </c>
      <c r="G19" s="7">
        <v>531</v>
      </c>
      <c r="H19" s="98">
        <v>535</v>
      </c>
      <c r="I19" s="7">
        <v>535</v>
      </c>
      <c r="J19" s="7">
        <v>537</v>
      </c>
      <c r="K19" s="7">
        <v>539</v>
      </c>
      <c r="L19" s="153">
        <v>542</v>
      </c>
      <c r="M19" s="153">
        <v>545</v>
      </c>
      <c r="N19" s="180">
        <v>546</v>
      </c>
      <c r="O19" s="153">
        <v>548</v>
      </c>
      <c r="P19" s="153">
        <v>550</v>
      </c>
    </row>
    <row r="20" spans="1:16" s="92" customFormat="1" ht="33" customHeight="1" x14ac:dyDescent="0.25">
      <c r="A20" s="204" t="s">
        <v>61</v>
      </c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6"/>
    </row>
    <row r="21" spans="1:16" s="25" customFormat="1" ht="90" customHeight="1" x14ac:dyDescent="0.25">
      <c r="A21" s="8" t="s">
        <v>104</v>
      </c>
      <c r="B21" s="14" t="s">
        <v>163</v>
      </c>
      <c r="C21" s="9"/>
      <c r="D21" s="14" t="s">
        <v>51</v>
      </c>
      <c r="E21" s="95">
        <v>55</v>
      </c>
      <c r="F21" s="95">
        <v>60</v>
      </c>
      <c r="G21" s="95">
        <v>65</v>
      </c>
      <c r="H21" s="105">
        <v>93.8</v>
      </c>
      <c r="I21" s="105">
        <v>88.6</v>
      </c>
      <c r="J21" s="105">
        <v>74.5</v>
      </c>
      <c r="K21" s="105">
        <v>87.1</v>
      </c>
      <c r="L21" s="160">
        <v>67.400000000000006</v>
      </c>
      <c r="M21" s="105">
        <v>89.5</v>
      </c>
      <c r="N21" s="105" t="s">
        <v>194</v>
      </c>
      <c r="O21" s="95">
        <v>75</v>
      </c>
      <c r="P21" s="105">
        <v>77.5</v>
      </c>
    </row>
    <row r="22" spans="1:16" s="25" customFormat="1" ht="90" customHeight="1" x14ac:dyDescent="0.25">
      <c r="A22" s="4" t="s">
        <v>199</v>
      </c>
      <c r="B22" s="4" t="s">
        <v>157</v>
      </c>
      <c r="C22" s="9"/>
      <c r="D22" s="137" t="s">
        <v>51</v>
      </c>
      <c r="E22" s="95">
        <v>37</v>
      </c>
      <c r="F22" s="3">
        <v>39</v>
      </c>
      <c r="G22" s="95">
        <v>41</v>
      </c>
      <c r="H22" s="95">
        <v>71</v>
      </c>
      <c r="I22" s="105">
        <v>63.7</v>
      </c>
      <c r="J22" s="105">
        <v>64</v>
      </c>
      <c r="K22" s="95" t="s">
        <v>88</v>
      </c>
      <c r="L22" s="95" t="s">
        <v>88</v>
      </c>
      <c r="M22" s="95" t="s">
        <v>88</v>
      </c>
      <c r="N22" s="95" t="s">
        <v>88</v>
      </c>
      <c r="O22" s="95" t="s">
        <v>88</v>
      </c>
      <c r="P22" s="95" t="s">
        <v>88</v>
      </c>
    </row>
    <row r="23" spans="1:16" s="32" customFormat="1" ht="54.75" customHeight="1" x14ac:dyDescent="0.25">
      <c r="A23" s="8" t="s">
        <v>156</v>
      </c>
      <c r="B23" s="14" t="s">
        <v>193</v>
      </c>
      <c r="C23" s="9"/>
      <c r="D23" s="14" t="s">
        <v>51</v>
      </c>
      <c r="E23" s="95" t="s">
        <v>88</v>
      </c>
      <c r="F23" s="3" t="s">
        <v>88</v>
      </c>
      <c r="G23" s="95" t="s">
        <v>88</v>
      </c>
      <c r="H23" s="95" t="s">
        <v>88</v>
      </c>
      <c r="I23" s="105" t="s">
        <v>88</v>
      </c>
      <c r="J23" s="105" t="s">
        <v>88</v>
      </c>
      <c r="K23" s="105">
        <v>53.5</v>
      </c>
      <c r="L23" s="105">
        <v>74.3</v>
      </c>
      <c r="M23" s="105">
        <v>77.2</v>
      </c>
      <c r="N23" s="105" t="s">
        <v>195</v>
      </c>
      <c r="O23" s="105">
        <v>56.2</v>
      </c>
      <c r="P23" s="105">
        <v>57</v>
      </c>
    </row>
    <row r="24" spans="1:16" s="93" customFormat="1" ht="32.25" customHeight="1" x14ac:dyDescent="0.25">
      <c r="A24" s="207" t="s">
        <v>62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9"/>
    </row>
    <row r="25" spans="1:16" s="32" customFormat="1" ht="63.75" customHeight="1" x14ac:dyDescent="0.25">
      <c r="A25" s="10" t="s">
        <v>105</v>
      </c>
      <c r="B25" s="14" t="s">
        <v>198</v>
      </c>
      <c r="C25" s="11"/>
      <c r="D25" s="4" t="s">
        <v>51</v>
      </c>
      <c r="E25" s="4" t="s">
        <v>45</v>
      </c>
      <c r="F25" s="4" t="s">
        <v>45</v>
      </c>
      <c r="G25" s="4" t="s">
        <v>45</v>
      </c>
      <c r="H25" s="99" t="s">
        <v>45</v>
      </c>
      <c r="I25" s="4" t="s">
        <v>45</v>
      </c>
      <c r="J25" s="4" t="s">
        <v>45</v>
      </c>
      <c r="K25" s="4" t="s">
        <v>45</v>
      </c>
      <c r="L25" s="143" t="s">
        <v>45</v>
      </c>
      <c r="M25" s="4" t="s">
        <v>45</v>
      </c>
      <c r="N25" s="4" t="s">
        <v>45</v>
      </c>
      <c r="O25" s="4" t="s">
        <v>45</v>
      </c>
      <c r="P25" s="4" t="s">
        <v>45</v>
      </c>
    </row>
    <row r="26" spans="1:16" s="32" customFormat="1" ht="45" customHeight="1" x14ac:dyDescent="0.25">
      <c r="A26" s="88" t="s">
        <v>106</v>
      </c>
      <c r="B26" s="14" t="s">
        <v>120</v>
      </c>
      <c r="C26" s="5"/>
      <c r="D26" s="4" t="s">
        <v>51</v>
      </c>
      <c r="E26" s="4" t="s">
        <v>63</v>
      </c>
      <c r="F26" s="4" t="s">
        <v>63</v>
      </c>
      <c r="G26" s="4" t="s">
        <v>63</v>
      </c>
      <c r="H26" s="99" t="s">
        <v>63</v>
      </c>
      <c r="I26" s="4" t="s">
        <v>63</v>
      </c>
      <c r="J26" s="4" t="s">
        <v>63</v>
      </c>
      <c r="K26" s="4" t="s">
        <v>63</v>
      </c>
      <c r="L26" s="143" t="s">
        <v>63</v>
      </c>
      <c r="M26" s="4" t="s">
        <v>63</v>
      </c>
      <c r="N26" s="4" t="s">
        <v>63</v>
      </c>
      <c r="O26" s="4" t="s">
        <v>63</v>
      </c>
      <c r="P26" s="4" t="s">
        <v>63</v>
      </c>
    </row>
    <row r="27" spans="1:16" s="32" customFormat="1" ht="63.75" customHeight="1" x14ac:dyDescent="0.25">
      <c r="A27" s="88" t="s">
        <v>107</v>
      </c>
      <c r="B27" s="14" t="s">
        <v>121</v>
      </c>
      <c r="C27" s="5"/>
      <c r="D27" s="4" t="s">
        <v>119</v>
      </c>
      <c r="E27" s="4" t="s">
        <v>64</v>
      </c>
      <c r="F27" s="4" t="s">
        <v>64</v>
      </c>
      <c r="G27" s="4" t="s">
        <v>64</v>
      </c>
      <c r="H27" s="99" t="s">
        <v>64</v>
      </c>
      <c r="I27" s="4" t="s">
        <v>64</v>
      </c>
      <c r="J27" s="4" t="s">
        <v>64</v>
      </c>
      <c r="K27" s="4" t="s">
        <v>64</v>
      </c>
      <c r="L27" s="143" t="s">
        <v>64</v>
      </c>
      <c r="M27" s="4" t="s">
        <v>64</v>
      </c>
      <c r="N27" s="4" t="s">
        <v>64</v>
      </c>
      <c r="O27" s="4" t="s">
        <v>64</v>
      </c>
      <c r="P27" s="4" t="s">
        <v>64</v>
      </c>
    </row>
    <row r="28" spans="1:16" s="32" customFormat="1" ht="83.25" customHeight="1" x14ac:dyDescent="0.25">
      <c r="A28" s="88" t="s">
        <v>108</v>
      </c>
      <c r="B28" s="14" t="s">
        <v>122</v>
      </c>
      <c r="C28" s="5"/>
      <c r="D28" s="4" t="s">
        <v>51</v>
      </c>
      <c r="E28" s="4" t="s">
        <v>45</v>
      </c>
      <c r="F28" s="4" t="s">
        <v>45</v>
      </c>
      <c r="G28" s="4" t="s">
        <v>45</v>
      </c>
      <c r="H28" s="99" t="s">
        <v>45</v>
      </c>
      <c r="I28" s="4" t="s">
        <v>45</v>
      </c>
      <c r="J28" s="4" t="s">
        <v>45</v>
      </c>
      <c r="K28" s="4" t="s">
        <v>45</v>
      </c>
      <c r="L28" s="143" t="s">
        <v>45</v>
      </c>
      <c r="M28" s="4" t="s">
        <v>45</v>
      </c>
      <c r="N28" s="4" t="s">
        <v>45</v>
      </c>
      <c r="O28" s="4" t="s">
        <v>45</v>
      </c>
      <c r="P28" s="4" t="s">
        <v>45</v>
      </c>
    </row>
    <row r="29" spans="1:16" s="32" customFormat="1" ht="39.950000000000003" customHeight="1" x14ac:dyDescent="0.25">
      <c r="A29" s="88" t="s">
        <v>109</v>
      </c>
      <c r="B29" s="14" t="s">
        <v>65</v>
      </c>
      <c r="C29" s="4"/>
      <c r="D29" s="4" t="s">
        <v>51</v>
      </c>
      <c r="E29" s="4" t="s">
        <v>45</v>
      </c>
      <c r="F29" s="13" t="s">
        <v>45</v>
      </c>
      <c r="G29" s="13" t="s">
        <v>45</v>
      </c>
      <c r="H29" s="98" t="s">
        <v>45</v>
      </c>
      <c r="I29" s="112" t="s">
        <v>45</v>
      </c>
      <c r="J29" s="115" t="s">
        <v>45</v>
      </c>
      <c r="K29" s="115">
        <v>100</v>
      </c>
      <c r="L29" s="142">
        <v>100</v>
      </c>
      <c r="M29" s="144">
        <v>100</v>
      </c>
      <c r="N29" s="178">
        <v>100</v>
      </c>
      <c r="O29" s="144">
        <v>100</v>
      </c>
      <c r="P29" s="141">
        <v>100</v>
      </c>
    </row>
    <row r="30" spans="1:16" s="32" customFormat="1" ht="39.950000000000003" customHeight="1" x14ac:dyDescent="0.25">
      <c r="A30" s="10" t="s">
        <v>110</v>
      </c>
      <c r="B30" s="14" t="s">
        <v>66</v>
      </c>
      <c r="C30" s="4"/>
      <c r="D30" s="4" t="s">
        <v>60</v>
      </c>
      <c r="E30" s="4" t="s">
        <v>67</v>
      </c>
      <c r="F30" s="4" t="s">
        <v>68</v>
      </c>
      <c r="G30" s="4" t="s">
        <v>69</v>
      </c>
      <c r="H30" s="99" t="s">
        <v>70</v>
      </c>
      <c r="I30" s="4" t="s">
        <v>136</v>
      </c>
      <c r="J30" s="4" t="s">
        <v>69</v>
      </c>
      <c r="K30" s="4" t="s">
        <v>152</v>
      </c>
      <c r="L30" s="143" t="s">
        <v>152</v>
      </c>
      <c r="M30" s="4" t="s">
        <v>152</v>
      </c>
      <c r="N30" s="4" t="s">
        <v>152</v>
      </c>
      <c r="O30" s="4" t="s">
        <v>99</v>
      </c>
      <c r="P30" s="4" t="s">
        <v>99</v>
      </c>
    </row>
    <row r="31" spans="1:16" s="32" customFormat="1" ht="39.950000000000003" customHeight="1" x14ac:dyDescent="0.25">
      <c r="A31" s="10" t="s">
        <v>111</v>
      </c>
      <c r="B31" s="4" t="s">
        <v>71</v>
      </c>
      <c r="C31" s="4"/>
      <c r="D31" s="4" t="s">
        <v>123</v>
      </c>
      <c r="E31" s="6">
        <v>34.9</v>
      </c>
      <c r="F31" s="6">
        <v>34.9</v>
      </c>
      <c r="G31" s="6">
        <v>39</v>
      </c>
      <c r="H31" s="3">
        <v>48.8</v>
      </c>
      <c r="I31" s="6">
        <v>48.7</v>
      </c>
      <c r="J31" s="6">
        <v>44.8</v>
      </c>
      <c r="K31" s="6">
        <v>43.9</v>
      </c>
      <c r="L31" s="143" t="s">
        <v>161</v>
      </c>
      <c r="M31" s="4" t="s">
        <v>161</v>
      </c>
      <c r="N31" s="4" t="s">
        <v>189</v>
      </c>
      <c r="O31" s="4" t="s">
        <v>189</v>
      </c>
      <c r="P31" s="4" t="s">
        <v>189</v>
      </c>
    </row>
    <row r="32" spans="1:16" s="32" customFormat="1" ht="54" customHeight="1" x14ac:dyDescent="0.25">
      <c r="A32" s="10" t="s">
        <v>143</v>
      </c>
      <c r="B32" s="114" t="s">
        <v>146</v>
      </c>
      <c r="C32" s="114"/>
      <c r="D32" s="114" t="s">
        <v>51</v>
      </c>
      <c r="E32" s="114" t="s">
        <v>88</v>
      </c>
      <c r="F32" s="114" t="s">
        <v>88</v>
      </c>
      <c r="G32" s="114" t="s">
        <v>88</v>
      </c>
      <c r="H32" s="114" t="s">
        <v>88</v>
      </c>
      <c r="I32" s="114" t="s">
        <v>45</v>
      </c>
      <c r="J32" s="117" t="s">
        <v>45</v>
      </c>
      <c r="K32" s="117" t="s">
        <v>45</v>
      </c>
      <c r="L32" s="143" t="s">
        <v>45</v>
      </c>
      <c r="M32" s="148" t="s">
        <v>45</v>
      </c>
      <c r="N32" s="179" t="s">
        <v>45</v>
      </c>
      <c r="O32" s="148" t="s">
        <v>45</v>
      </c>
      <c r="P32" s="143" t="s">
        <v>45</v>
      </c>
    </row>
    <row r="33" spans="1:16" s="93" customFormat="1" ht="30" customHeight="1" x14ac:dyDescent="0.25">
      <c r="A33" s="204" t="s">
        <v>72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6"/>
    </row>
    <row r="34" spans="1:16" s="32" customFormat="1" ht="50.25" customHeight="1" x14ac:dyDescent="0.25">
      <c r="A34" s="4" t="s">
        <v>112</v>
      </c>
      <c r="B34" s="14" t="s">
        <v>73</v>
      </c>
      <c r="C34" s="2"/>
      <c r="D34" s="4" t="s">
        <v>74</v>
      </c>
      <c r="E34" s="6">
        <v>353</v>
      </c>
      <c r="F34" s="6">
        <v>401</v>
      </c>
      <c r="G34" s="4" t="s">
        <v>94</v>
      </c>
      <c r="H34" s="99" t="s">
        <v>137</v>
      </c>
      <c r="I34" s="4" t="s">
        <v>149</v>
      </c>
      <c r="J34" s="4" t="s">
        <v>150</v>
      </c>
      <c r="K34" s="4" t="s">
        <v>159</v>
      </c>
      <c r="L34" s="143" t="s">
        <v>162</v>
      </c>
      <c r="M34" s="4" t="s">
        <v>166</v>
      </c>
      <c r="N34" s="4" t="s">
        <v>186</v>
      </c>
      <c r="O34" s="4" t="s">
        <v>187</v>
      </c>
      <c r="P34" s="4" t="s">
        <v>188</v>
      </c>
    </row>
    <row r="35" spans="1:16" s="32" customFormat="1" ht="66.75" customHeight="1" x14ac:dyDescent="0.25">
      <c r="A35" s="4" t="s">
        <v>113</v>
      </c>
      <c r="B35" s="14" t="s">
        <v>135</v>
      </c>
      <c r="C35" s="2"/>
      <c r="D35" s="4" t="s">
        <v>74</v>
      </c>
      <c r="E35" s="6">
        <v>20</v>
      </c>
      <c r="F35" s="6">
        <v>21</v>
      </c>
      <c r="G35" s="4" t="s">
        <v>75</v>
      </c>
      <c r="H35" s="99" t="s">
        <v>75</v>
      </c>
      <c r="I35" s="4" t="s">
        <v>148</v>
      </c>
      <c r="J35" s="4" t="s">
        <v>75</v>
      </c>
      <c r="K35" s="4" t="s">
        <v>75</v>
      </c>
      <c r="L35" s="143" t="s">
        <v>148</v>
      </c>
      <c r="M35" s="4" t="s">
        <v>75</v>
      </c>
      <c r="N35" s="4" t="s">
        <v>75</v>
      </c>
      <c r="O35" s="4" t="s">
        <v>67</v>
      </c>
      <c r="P35" s="4" t="s">
        <v>165</v>
      </c>
    </row>
    <row r="36" spans="1:16" s="32" customFormat="1" ht="105" customHeight="1" x14ac:dyDescent="0.25">
      <c r="A36" s="8" t="s">
        <v>114</v>
      </c>
      <c r="B36" s="14" t="s">
        <v>76</v>
      </c>
      <c r="C36" s="2"/>
      <c r="D36" s="14" t="s">
        <v>60</v>
      </c>
      <c r="E36" s="14" t="s">
        <v>77</v>
      </c>
      <c r="F36" s="14" t="s">
        <v>78</v>
      </c>
      <c r="G36" s="14" t="s">
        <v>79</v>
      </c>
      <c r="H36" s="99" t="s">
        <v>79</v>
      </c>
      <c r="I36" s="111" t="s">
        <v>147</v>
      </c>
      <c r="J36" s="117" t="s">
        <v>151</v>
      </c>
      <c r="K36" s="117" t="s">
        <v>160</v>
      </c>
      <c r="L36" s="143" t="s">
        <v>80</v>
      </c>
      <c r="M36" s="148" t="s">
        <v>153</v>
      </c>
      <c r="N36" s="182" t="s">
        <v>154</v>
      </c>
      <c r="O36" s="148" t="s">
        <v>154</v>
      </c>
      <c r="P36" s="143" t="s">
        <v>155</v>
      </c>
    </row>
    <row r="37" spans="1:16" s="32" customFormat="1" ht="105" customHeight="1" x14ac:dyDescent="0.25">
      <c r="A37" s="8" t="s">
        <v>115</v>
      </c>
      <c r="B37" s="14" t="s">
        <v>81</v>
      </c>
      <c r="C37" s="2"/>
      <c r="D37" s="14" t="s">
        <v>74</v>
      </c>
      <c r="E37" s="94" t="s">
        <v>138</v>
      </c>
      <c r="F37" s="94" t="s">
        <v>139</v>
      </c>
      <c r="G37" s="94" t="s">
        <v>140</v>
      </c>
      <c r="H37" s="99" t="s">
        <v>141</v>
      </c>
      <c r="I37" s="113">
        <v>52856</v>
      </c>
      <c r="J37" s="113">
        <v>66315</v>
      </c>
      <c r="K37" s="113">
        <v>75300</v>
      </c>
      <c r="L37" s="113">
        <v>73810</v>
      </c>
      <c r="M37" s="113">
        <v>60000</v>
      </c>
      <c r="N37" s="113">
        <v>88500</v>
      </c>
      <c r="O37" s="113">
        <v>88000</v>
      </c>
      <c r="P37" s="113">
        <v>73000</v>
      </c>
    </row>
    <row r="38" spans="1:16" s="32" customFormat="1" ht="99.95" customHeight="1" x14ac:dyDescent="0.25">
      <c r="A38" s="8" t="s">
        <v>116</v>
      </c>
      <c r="B38" s="14" t="s">
        <v>82</v>
      </c>
      <c r="C38" s="2"/>
      <c r="D38" s="14" t="s">
        <v>60</v>
      </c>
      <c r="E38" s="14" t="s">
        <v>83</v>
      </c>
      <c r="F38" s="14" t="s">
        <v>83</v>
      </c>
      <c r="G38" s="14" t="s">
        <v>83</v>
      </c>
      <c r="H38" s="99" t="s">
        <v>69</v>
      </c>
      <c r="I38" s="111" t="s">
        <v>69</v>
      </c>
      <c r="J38" s="117" t="s">
        <v>69</v>
      </c>
      <c r="K38" s="117" t="s">
        <v>69</v>
      </c>
      <c r="L38" s="143" t="s">
        <v>69</v>
      </c>
      <c r="M38" s="148" t="s">
        <v>69</v>
      </c>
      <c r="N38" s="179" t="s">
        <v>69</v>
      </c>
      <c r="O38" s="148" t="s">
        <v>69</v>
      </c>
      <c r="P38" s="143" t="s">
        <v>69</v>
      </c>
    </row>
    <row r="39" spans="1:16" s="93" customFormat="1" ht="35.1" customHeight="1" x14ac:dyDescent="0.25">
      <c r="A39" s="207" t="s">
        <v>84</v>
      </c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9"/>
    </row>
    <row r="40" spans="1:16" s="25" customFormat="1" ht="45" customHeight="1" x14ac:dyDescent="0.25">
      <c r="A40" s="14" t="s">
        <v>117</v>
      </c>
      <c r="B40" s="14" t="str">
        <f>[1]табл2!$B$37</f>
        <v>Достаточность средств на устранение последствий непредвиденных ситуаций</v>
      </c>
      <c r="C40" s="11"/>
      <c r="D40" s="4" t="s">
        <v>51</v>
      </c>
      <c r="E40" s="14" t="s">
        <v>52</v>
      </c>
      <c r="F40" s="12">
        <v>100</v>
      </c>
      <c r="G40" s="12">
        <v>100</v>
      </c>
      <c r="H40" s="98">
        <v>100</v>
      </c>
      <c r="I40" s="12">
        <v>100</v>
      </c>
      <c r="J40" s="12">
        <v>100</v>
      </c>
      <c r="K40" s="12">
        <v>100</v>
      </c>
      <c r="L40" s="142">
        <v>100</v>
      </c>
      <c r="M40" s="147">
        <v>100</v>
      </c>
      <c r="N40" s="181">
        <v>100</v>
      </c>
      <c r="O40" s="147">
        <v>100</v>
      </c>
      <c r="P40" s="139">
        <v>100</v>
      </c>
    </row>
    <row r="41" spans="1:16" s="92" customFormat="1" ht="35.1" customHeight="1" x14ac:dyDescent="0.25">
      <c r="A41" s="192" t="s">
        <v>87</v>
      </c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4"/>
    </row>
    <row r="42" spans="1:16" s="25" customFormat="1" ht="50.1" customHeight="1" x14ac:dyDescent="0.25">
      <c r="A42" s="111" t="s">
        <v>118</v>
      </c>
      <c r="B42" s="111" t="s">
        <v>93</v>
      </c>
      <c r="C42" s="11"/>
      <c r="D42" s="4" t="s">
        <v>74</v>
      </c>
      <c r="E42" s="111" t="s">
        <v>88</v>
      </c>
      <c r="F42" s="12" t="s">
        <v>88</v>
      </c>
      <c r="G42" s="12">
        <v>85</v>
      </c>
      <c r="H42" s="110">
        <v>0</v>
      </c>
      <c r="I42" s="12">
        <v>105</v>
      </c>
      <c r="J42" s="12">
        <v>50</v>
      </c>
      <c r="K42" s="12">
        <v>50</v>
      </c>
      <c r="L42" s="142">
        <v>70</v>
      </c>
      <c r="M42" s="147">
        <v>50</v>
      </c>
      <c r="N42" s="181">
        <v>50</v>
      </c>
      <c r="O42" s="147">
        <v>50</v>
      </c>
      <c r="P42" s="139">
        <v>50</v>
      </c>
    </row>
    <row r="43" spans="1:16" ht="49.5" customHeight="1" x14ac:dyDescent="0.25">
      <c r="A43" s="188" t="s">
        <v>196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</row>
    <row r="44" spans="1:16" ht="99.75" customHeight="1" x14ac:dyDescent="0.3">
      <c r="A44" s="21"/>
      <c r="B44" s="22"/>
      <c r="C44" s="22"/>
      <c r="D44" s="22"/>
      <c r="E44" s="23"/>
      <c r="F44" s="23"/>
      <c r="G44" s="23"/>
      <c r="H44" s="102"/>
      <c r="I44" s="23"/>
      <c r="J44" s="23"/>
      <c r="K44" s="23"/>
      <c r="L44" s="127"/>
      <c r="M44" s="24"/>
      <c r="N44" s="24"/>
      <c r="O44" s="24"/>
      <c r="P44" s="24"/>
    </row>
    <row r="45" spans="1:16" s="61" customFormat="1" ht="27.75" x14ac:dyDescent="0.4">
      <c r="A45" s="80" t="s">
        <v>191</v>
      </c>
      <c r="B45" s="80"/>
      <c r="C45" s="72"/>
      <c r="D45" s="72"/>
      <c r="E45" s="72"/>
      <c r="F45" s="72"/>
      <c r="G45" s="72"/>
      <c r="H45" s="72"/>
      <c r="I45" s="80"/>
      <c r="J45" s="80"/>
      <c r="K45" s="80"/>
      <c r="L45" s="80"/>
      <c r="M45" s="23"/>
      <c r="N45" s="80" t="s">
        <v>192</v>
      </c>
      <c r="O45" s="23"/>
      <c r="P45" s="23"/>
    </row>
    <row r="46" spans="1:16" ht="18.75" x14ac:dyDescent="0.25">
      <c r="A46" s="20"/>
      <c r="B46" s="22"/>
      <c r="C46" s="22"/>
      <c r="D46" s="20"/>
      <c r="E46" s="20"/>
      <c r="F46" s="20"/>
      <c r="G46" s="20"/>
      <c r="H46" s="101"/>
      <c r="I46" s="20"/>
      <c r="J46" s="20"/>
    </row>
  </sheetData>
  <mergeCells count="21">
    <mergeCell ref="A43:P43"/>
    <mergeCell ref="L1:P1"/>
    <mergeCell ref="L2:P2"/>
    <mergeCell ref="L3:P3"/>
    <mergeCell ref="L4:P4"/>
    <mergeCell ref="A6:P6"/>
    <mergeCell ref="A41:P41"/>
    <mergeCell ref="F8:P8"/>
    <mergeCell ref="A10:P10"/>
    <mergeCell ref="A13:P13"/>
    <mergeCell ref="A16:P16"/>
    <mergeCell ref="A18:P18"/>
    <mergeCell ref="A20:P20"/>
    <mergeCell ref="A24:P24"/>
    <mergeCell ref="A33:P33"/>
    <mergeCell ref="A39:P39"/>
    <mergeCell ref="A8:A9"/>
    <mergeCell ref="B8:B9"/>
    <mergeCell ref="C8:C9"/>
    <mergeCell ref="D8:D9"/>
    <mergeCell ref="E8:E9"/>
  </mergeCells>
  <pageMargins left="0.86614173228346458" right="0.23622047244094491" top="1.3779527559055118" bottom="0.78740157480314965" header="0.31496062992125984" footer="0.31496062992125984"/>
  <pageSetup paperSize="9" scale="6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opLeftCell="C16" zoomScale="70" zoomScaleNormal="70" workbookViewId="0">
      <selection activeCell="P74" sqref="P74"/>
    </sheetView>
  </sheetViews>
  <sheetFormatPr defaultRowHeight="18.75" x14ac:dyDescent="0.3"/>
  <cols>
    <col min="1" max="1" width="18.28515625" style="36" customWidth="1"/>
    <col min="2" max="2" width="35.28515625" style="54" customWidth="1"/>
    <col min="3" max="3" width="35.140625" style="54" customWidth="1"/>
    <col min="4" max="4" width="18.140625" style="54" customWidth="1"/>
    <col min="5" max="6" width="15.42578125" style="60" customWidth="1"/>
    <col min="7" max="7" width="15.5703125" style="60" customWidth="1"/>
    <col min="8" max="8" width="15.140625" style="60" customWidth="1"/>
    <col min="9" max="11" width="15.28515625" style="60" customWidth="1"/>
    <col min="12" max="12" width="15.28515625" style="126" customWidth="1"/>
    <col min="13" max="13" width="15.140625" style="126" customWidth="1"/>
    <col min="14" max="15" width="15.28515625" style="126" customWidth="1"/>
    <col min="16" max="240" width="9.140625" style="36"/>
    <col min="241" max="241" width="0" style="36" hidden="1" customWidth="1"/>
    <col min="242" max="242" width="21.7109375" style="36" customWidth="1"/>
    <col min="243" max="243" width="48.140625" style="36" customWidth="1"/>
    <col min="244" max="244" width="29.7109375" style="36" customWidth="1"/>
    <col min="245" max="245" width="11.42578125" style="36" customWidth="1"/>
    <col min="246" max="246" width="7.5703125" style="36" customWidth="1"/>
    <col min="247" max="247" width="11.7109375" style="36" customWidth="1"/>
    <col min="248" max="248" width="7.140625" style="36" customWidth="1"/>
    <col min="249" max="249" width="0" style="36" hidden="1" customWidth="1"/>
    <col min="250" max="251" width="19.140625" style="36" customWidth="1"/>
    <col min="252" max="252" width="20.42578125" style="36" customWidth="1"/>
    <col min="253" max="253" width="20.85546875" style="36" customWidth="1"/>
    <col min="254" max="255" width="22" style="36" customWidth="1"/>
    <col min="256" max="256" width="0" style="36" hidden="1" customWidth="1"/>
    <col min="257" max="257" width="27.28515625" style="36" customWidth="1"/>
    <col min="258" max="258" width="18.140625" style="36" bestFit="1" customWidth="1"/>
    <col min="259" max="259" width="11.42578125" style="36" bestFit="1" customWidth="1"/>
    <col min="260" max="260" width="11.5703125" style="36" bestFit="1" customWidth="1"/>
    <col min="261" max="496" width="9.140625" style="36"/>
    <col min="497" max="497" width="0" style="36" hidden="1" customWidth="1"/>
    <col min="498" max="498" width="21.7109375" style="36" customWidth="1"/>
    <col min="499" max="499" width="48.140625" style="36" customWidth="1"/>
    <col min="500" max="500" width="29.7109375" style="36" customWidth="1"/>
    <col min="501" max="501" width="11.42578125" style="36" customWidth="1"/>
    <col min="502" max="502" width="7.5703125" style="36" customWidth="1"/>
    <col min="503" max="503" width="11.7109375" style="36" customWidth="1"/>
    <col min="504" max="504" width="7.140625" style="36" customWidth="1"/>
    <col min="505" max="505" width="0" style="36" hidden="1" customWidth="1"/>
    <col min="506" max="507" width="19.140625" style="36" customWidth="1"/>
    <col min="508" max="508" width="20.42578125" style="36" customWidth="1"/>
    <col min="509" max="509" width="20.85546875" style="36" customWidth="1"/>
    <col min="510" max="511" width="22" style="36" customWidth="1"/>
    <col min="512" max="512" width="0" style="36" hidden="1" customWidth="1"/>
    <col min="513" max="513" width="27.28515625" style="36" customWidth="1"/>
    <col min="514" max="514" width="18.140625" style="36" bestFit="1" customWidth="1"/>
    <col min="515" max="515" width="11.42578125" style="36" bestFit="1" customWidth="1"/>
    <col min="516" max="516" width="11.5703125" style="36" bestFit="1" customWidth="1"/>
    <col min="517" max="752" width="9.140625" style="36"/>
    <col min="753" max="753" width="0" style="36" hidden="1" customWidth="1"/>
    <col min="754" max="754" width="21.7109375" style="36" customWidth="1"/>
    <col min="755" max="755" width="48.140625" style="36" customWidth="1"/>
    <col min="756" max="756" width="29.7109375" style="36" customWidth="1"/>
    <col min="757" max="757" width="11.42578125" style="36" customWidth="1"/>
    <col min="758" max="758" width="7.5703125" style="36" customWidth="1"/>
    <col min="759" max="759" width="11.7109375" style="36" customWidth="1"/>
    <col min="760" max="760" width="7.140625" style="36" customWidth="1"/>
    <col min="761" max="761" width="0" style="36" hidden="1" customWidth="1"/>
    <col min="762" max="763" width="19.140625" style="36" customWidth="1"/>
    <col min="764" max="764" width="20.42578125" style="36" customWidth="1"/>
    <col min="765" max="765" width="20.85546875" style="36" customWidth="1"/>
    <col min="766" max="767" width="22" style="36" customWidth="1"/>
    <col min="768" max="768" width="0" style="36" hidden="1" customWidth="1"/>
    <col min="769" max="769" width="27.28515625" style="36" customWidth="1"/>
    <col min="770" max="770" width="18.140625" style="36" bestFit="1" customWidth="1"/>
    <col min="771" max="771" width="11.42578125" style="36" bestFit="1" customWidth="1"/>
    <col min="772" max="772" width="11.5703125" style="36" bestFit="1" customWidth="1"/>
    <col min="773" max="1008" width="9.140625" style="36"/>
    <col min="1009" max="1009" width="0" style="36" hidden="1" customWidth="1"/>
    <col min="1010" max="1010" width="21.7109375" style="36" customWidth="1"/>
    <col min="1011" max="1011" width="48.140625" style="36" customWidth="1"/>
    <col min="1012" max="1012" width="29.7109375" style="36" customWidth="1"/>
    <col min="1013" max="1013" width="11.42578125" style="36" customWidth="1"/>
    <col min="1014" max="1014" width="7.5703125" style="36" customWidth="1"/>
    <col min="1015" max="1015" width="11.7109375" style="36" customWidth="1"/>
    <col min="1016" max="1016" width="7.140625" style="36" customWidth="1"/>
    <col min="1017" max="1017" width="0" style="36" hidden="1" customWidth="1"/>
    <col min="1018" max="1019" width="19.140625" style="36" customWidth="1"/>
    <col min="1020" max="1020" width="20.42578125" style="36" customWidth="1"/>
    <col min="1021" max="1021" width="20.85546875" style="36" customWidth="1"/>
    <col min="1022" max="1023" width="22" style="36" customWidth="1"/>
    <col min="1024" max="1024" width="0" style="36" hidden="1" customWidth="1"/>
    <col min="1025" max="1025" width="27.28515625" style="36" customWidth="1"/>
    <col min="1026" max="1026" width="18.140625" style="36" bestFit="1" customWidth="1"/>
    <col min="1027" max="1027" width="11.42578125" style="36" bestFit="1" customWidth="1"/>
    <col min="1028" max="1028" width="11.5703125" style="36" bestFit="1" customWidth="1"/>
    <col min="1029" max="1264" width="9.140625" style="36"/>
    <col min="1265" max="1265" width="0" style="36" hidden="1" customWidth="1"/>
    <col min="1266" max="1266" width="21.7109375" style="36" customWidth="1"/>
    <col min="1267" max="1267" width="48.140625" style="36" customWidth="1"/>
    <col min="1268" max="1268" width="29.7109375" style="36" customWidth="1"/>
    <col min="1269" max="1269" width="11.42578125" style="36" customWidth="1"/>
    <col min="1270" max="1270" width="7.5703125" style="36" customWidth="1"/>
    <col min="1271" max="1271" width="11.7109375" style="36" customWidth="1"/>
    <col min="1272" max="1272" width="7.140625" style="36" customWidth="1"/>
    <col min="1273" max="1273" width="0" style="36" hidden="1" customWidth="1"/>
    <col min="1274" max="1275" width="19.140625" style="36" customWidth="1"/>
    <col min="1276" max="1276" width="20.42578125" style="36" customWidth="1"/>
    <col min="1277" max="1277" width="20.85546875" style="36" customWidth="1"/>
    <col min="1278" max="1279" width="22" style="36" customWidth="1"/>
    <col min="1280" max="1280" width="0" style="36" hidden="1" customWidth="1"/>
    <col min="1281" max="1281" width="27.28515625" style="36" customWidth="1"/>
    <col min="1282" max="1282" width="18.140625" style="36" bestFit="1" customWidth="1"/>
    <col min="1283" max="1283" width="11.42578125" style="36" bestFit="1" customWidth="1"/>
    <col min="1284" max="1284" width="11.5703125" style="36" bestFit="1" customWidth="1"/>
    <col min="1285" max="1520" width="9.140625" style="36"/>
    <col min="1521" max="1521" width="0" style="36" hidden="1" customWidth="1"/>
    <col min="1522" max="1522" width="21.7109375" style="36" customWidth="1"/>
    <col min="1523" max="1523" width="48.140625" style="36" customWidth="1"/>
    <col min="1524" max="1524" width="29.7109375" style="36" customWidth="1"/>
    <col min="1525" max="1525" width="11.42578125" style="36" customWidth="1"/>
    <col min="1526" max="1526" width="7.5703125" style="36" customWidth="1"/>
    <col min="1527" max="1527" width="11.7109375" style="36" customWidth="1"/>
    <col min="1528" max="1528" width="7.140625" style="36" customWidth="1"/>
    <col min="1529" max="1529" width="0" style="36" hidden="1" customWidth="1"/>
    <col min="1530" max="1531" width="19.140625" style="36" customWidth="1"/>
    <col min="1532" max="1532" width="20.42578125" style="36" customWidth="1"/>
    <col min="1533" max="1533" width="20.85546875" style="36" customWidth="1"/>
    <col min="1534" max="1535" width="22" style="36" customWidth="1"/>
    <col min="1536" max="1536" width="0" style="36" hidden="1" customWidth="1"/>
    <col min="1537" max="1537" width="27.28515625" style="36" customWidth="1"/>
    <col min="1538" max="1538" width="18.140625" style="36" bestFit="1" customWidth="1"/>
    <col min="1539" max="1539" width="11.42578125" style="36" bestFit="1" customWidth="1"/>
    <col min="1540" max="1540" width="11.5703125" style="36" bestFit="1" customWidth="1"/>
    <col min="1541" max="1776" width="9.140625" style="36"/>
    <col min="1777" max="1777" width="0" style="36" hidden="1" customWidth="1"/>
    <col min="1778" max="1778" width="21.7109375" style="36" customWidth="1"/>
    <col min="1779" max="1779" width="48.140625" style="36" customWidth="1"/>
    <col min="1780" max="1780" width="29.7109375" style="36" customWidth="1"/>
    <col min="1781" max="1781" width="11.42578125" style="36" customWidth="1"/>
    <col min="1782" max="1782" width="7.5703125" style="36" customWidth="1"/>
    <col min="1783" max="1783" width="11.7109375" style="36" customWidth="1"/>
    <col min="1784" max="1784" width="7.140625" style="36" customWidth="1"/>
    <col min="1785" max="1785" width="0" style="36" hidden="1" customWidth="1"/>
    <col min="1786" max="1787" width="19.140625" style="36" customWidth="1"/>
    <col min="1788" max="1788" width="20.42578125" style="36" customWidth="1"/>
    <col min="1789" max="1789" width="20.85546875" style="36" customWidth="1"/>
    <col min="1790" max="1791" width="22" style="36" customWidth="1"/>
    <col min="1792" max="1792" width="0" style="36" hidden="1" customWidth="1"/>
    <col min="1793" max="1793" width="27.28515625" style="36" customWidth="1"/>
    <col min="1794" max="1794" width="18.140625" style="36" bestFit="1" customWidth="1"/>
    <col min="1795" max="1795" width="11.42578125" style="36" bestFit="1" customWidth="1"/>
    <col min="1796" max="1796" width="11.5703125" style="36" bestFit="1" customWidth="1"/>
    <col min="1797" max="2032" width="9.140625" style="36"/>
    <col min="2033" max="2033" width="0" style="36" hidden="1" customWidth="1"/>
    <col min="2034" max="2034" width="21.7109375" style="36" customWidth="1"/>
    <col min="2035" max="2035" width="48.140625" style="36" customWidth="1"/>
    <col min="2036" max="2036" width="29.7109375" style="36" customWidth="1"/>
    <col min="2037" max="2037" width="11.42578125" style="36" customWidth="1"/>
    <col min="2038" max="2038" width="7.5703125" style="36" customWidth="1"/>
    <col min="2039" max="2039" width="11.7109375" style="36" customWidth="1"/>
    <col min="2040" max="2040" width="7.140625" style="36" customWidth="1"/>
    <col min="2041" max="2041" width="0" style="36" hidden="1" customWidth="1"/>
    <col min="2042" max="2043" width="19.140625" style="36" customWidth="1"/>
    <col min="2044" max="2044" width="20.42578125" style="36" customWidth="1"/>
    <col min="2045" max="2045" width="20.85546875" style="36" customWidth="1"/>
    <col min="2046" max="2047" width="22" style="36" customWidth="1"/>
    <col min="2048" max="2048" width="0" style="36" hidden="1" customWidth="1"/>
    <col min="2049" max="2049" width="27.28515625" style="36" customWidth="1"/>
    <col min="2050" max="2050" width="18.140625" style="36" bestFit="1" customWidth="1"/>
    <col min="2051" max="2051" width="11.42578125" style="36" bestFit="1" customWidth="1"/>
    <col min="2052" max="2052" width="11.5703125" style="36" bestFit="1" customWidth="1"/>
    <col min="2053" max="2288" width="9.140625" style="36"/>
    <col min="2289" max="2289" width="0" style="36" hidden="1" customWidth="1"/>
    <col min="2290" max="2290" width="21.7109375" style="36" customWidth="1"/>
    <col min="2291" max="2291" width="48.140625" style="36" customWidth="1"/>
    <col min="2292" max="2292" width="29.7109375" style="36" customWidth="1"/>
    <col min="2293" max="2293" width="11.42578125" style="36" customWidth="1"/>
    <col min="2294" max="2294" width="7.5703125" style="36" customWidth="1"/>
    <col min="2295" max="2295" width="11.7109375" style="36" customWidth="1"/>
    <col min="2296" max="2296" width="7.140625" style="36" customWidth="1"/>
    <col min="2297" max="2297" width="0" style="36" hidden="1" customWidth="1"/>
    <col min="2298" max="2299" width="19.140625" style="36" customWidth="1"/>
    <col min="2300" max="2300" width="20.42578125" style="36" customWidth="1"/>
    <col min="2301" max="2301" width="20.85546875" style="36" customWidth="1"/>
    <col min="2302" max="2303" width="22" style="36" customWidth="1"/>
    <col min="2304" max="2304" width="0" style="36" hidden="1" customWidth="1"/>
    <col min="2305" max="2305" width="27.28515625" style="36" customWidth="1"/>
    <col min="2306" max="2306" width="18.140625" style="36" bestFit="1" customWidth="1"/>
    <col min="2307" max="2307" width="11.42578125" style="36" bestFit="1" customWidth="1"/>
    <col min="2308" max="2308" width="11.5703125" style="36" bestFit="1" customWidth="1"/>
    <col min="2309" max="2544" width="9.140625" style="36"/>
    <col min="2545" max="2545" width="0" style="36" hidden="1" customWidth="1"/>
    <col min="2546" max="2546" width="21.7109375" style="36" customWidth="1"/>
    <col min="2547" max="2547" width="48.140625" style="36" customWidth="1"/>
    <col min="2548" max="2548" width="29.7109375" style="36" customWidth="1"/>
    <col min="2549" max="2549" width="11.42578125" style="36" customWidth="1"/>
    <col min="2550" max="2550" width="7.5703125" style="36" customWidth="1"/>
    <col min="2551" max="2551" width="11.7109375" style="36" customWidth="1"/>
    <col min="2552" max="2552" width="7.140625" style="36" customWidth="1"/>
    <col min="2553" max="2553" width="0" style="36" hidden="1" customWidth="1"/>
    <col min="2554" max="2555" width="19.140625" style="36" customWidth="1"/>
    <col min="2556" max="2556" width="20.42578125" style="36" customWidth="1"/>
    <col min="2557" max="2557" width="20.85546875" style="36" customWidth="1"/>
    <col min="2558" max="2559" width="22" style="36" customWidth="1"/>
    <col min="2560" max="2560" width="0" style="36" hidden="1" customWidth="1"/>
    <col min="2561" max="2561" width="27.28515625" style="36" customWidth="1"/>
    <col min="2562" max="2562" width="18.140625" style="36" bestFit="1" customWidth="1"/>
    <col min="2563" max="2563" width="11.42578125" style="36" bestFit="1" customWidth="1"/>
    <col min="2564" max="2564" width="11.5703125" style="36" bestFit="1" customWidth="1"/>
    <col min="2565" max="2800" width="9.140625" style="36"/>
    <col min="2801" max="2801" width="0" style="36" hidden="1" customWidth="1"/>
    <col min="2802" max="2802" width="21.7109375" style="36" customWidth="1"/>
    <col min="2803" max="2803" width="48.140625" style="36" customWidth="1"/>
    <col min="2804" max="2804" width="29.7109375" style="36" customWidth="1"/>
    <col min="2805" max="2805" width="11.42578125" style="36" customWidth="1"/>
    <col min="2806" max="2806" width="7.5703125" style="36" customWidth="1"/>
    <col min="2807" max="2807" width="11.7109375" style="36" customWidth="1"/>
    <col min="2808" max="2808" width="7.140625" style="36" customWidth="1"/>
    <col min="2809" max="2809" width="0" style="36" hidden="1" customWidth="1"/>
    <col min="2810" max="2811" width="19.140625" style="36" customWidth="1"/>
    <col min="2812" max="2812" width="20.42578125" style="36" customWidth="1"/>
    <col min="2813" max="2813" width="20.85546875" style="36" customWidth="1"/>
    <col min="2814" max="2815" width="22" style="36" customWidth="1"/>
    <col min="2816" max="2816" width="0" style="36" hidden="1" customWidth="1"/>
    <col min="2817" max="2817" width="27.28515625" style="36" customWidth="1"/>
    <col min="2818" max="2818" width="18.140625" style="36" bestFit="1" customWidth="1"/>
    <col min="2819" max="2819" width="11.42578125" style="36" bestFit="1" customWidth="1"/>
    <col min="2820" max="2820" width="11.5703125" style="36" bestFit="1" customWidth="1"/>
    <col min="2821" max="3056" width="9.140625" style="36"/>
    <col min="3057" max="3057" width="0" style="36" hidden="1" customWidth="1"/>
    <col min="3058" max="3058" width="21.7109375" style="36" customWidth="1"/>
    <col min="3059" max="3059" width="48.140625" style="36" customWidth="1"/>
    <col min="3060" max="3060" width="29.7109375" style="36" customWidth="1"/>
    <col min="3061" max="3061" width="11.42578125" style="36" customWidth="1"/>
    <col min="3062" max="3062" width="7.5703125" style="36" customWidth="1"/>
    <col min="3063" max="3063" width="11.7109375" style="36" customWidth="1"/>
    <col min="3064" max="3064" width="7.140625" style="36" customWidth="1"/>
    <col min="3065" max="3065" width="0" style="36" hidden="1" customWidth="1"/>
    <col min="3066" max="3067" width="19.140625" style="36" customWidth="1"/>
    <col min="3068" max="3068" width="20.42578125" style="36" customWidth="1"/>
    <col min="3069" max="3069" width="20.85546875" style="36" customWidth="1"/>
    <col min="3070" max="3071" width="22" style="36" customWidth="1"/>
    <col min="3072" max="3072" width="0" style="36" hidden="1" customWidth="1"/>
    <col min="3073" max="3073" width="27.28515625" style="36" customWidth="1"/>
    <col min="3074" max="3074" width="18.140625" style="36" bestFit="1" customWidth="1"/>
    <col min="3075" max="3075" width="11.42578125" style="36" bestFit="1" customWidth="1"/>
    <col min="3076" max="3076" width="11.5703125" style="36" bestFit="1" customWidth="1"/>
    <col min="3077" max="3312" width="9.140625" style="36"/>
    <col min="3313" max="3313" width="0" style="36" hidden="1" customWidth="1"/>
    <col min="3314" max="3314" width="21.7109375" style="36" customWidth="1"/>
    <col min="3315" max="3315" width="48.140625" style="36" customWidth="1"/>
    <col min="3316" max="3316" width="29.7109375" style="36" customWidth="1"/>
    <col min="3317" max="3317" width="11.42578125" style="36" customWidth="1"/>
    <col min="3318" max="3318" width="7.5703125" style="36" customWidth="1"/>
    <col min="3319" max="3319" width="11.7109375" style="36" customWidth="1"/>
    <col min="3320" max="3320" width="7.140625" style="36" customWidth="1"/>
    <col min="3321" max="3321" width="0" style="36" hidden="1" customWidth="1"/>
    <col min="3322" max="3323" width="19.140625" style="36" customWidth="1"/>
    <col min="3324" max="3324" width="20.42578125" style="36" customWidth="1"/>
    <col min="3325" max="3325" width="20.85546875" style="36" customWidth="1"/>
    <col min="3326" max="3327" width="22" style="36" customWidth="1"/>
    <col min="3328" max="3328" width="0" style="36" hidden="1" customWidth="1"/>
    <col min="3329" max="3329" width="27.28515625" style="36" customWidth="1"/>
    <col min="3330" max="3330" width="18.140625" style="36" bestFit="1" customWidth="1"/>
    <col min="3331" max="3331" width="11.42578125" style="36" bestFit="1" customWidth="1"/>
    <col min="3332" max="3332" width="11.5703125" style="36" bestFit="1" customWidth="1"/>
    <col min="3333" max="3568" width="9.140625" style="36"/>
    <col min="3569" max="3569" width="0" style="36" hidden="1" customWidth="1"/>
    <col min="3570" max="3570" width="21.7109375" style="36" customWidth="1"/>
    <col min="3571" max="3571" width="48.140625" style="36" customWidth="1"/>
    <col min="3572" max="3572" width="29.7109375" style="36" customWidth="1"/>
    <col min="3573" max="3573" width="11.42578125" style="36" customWidth="1"/>
    <col min="3574" max="3574" width="7.5703125" style="36" customWidth="1"/>
    <col min="3575" max="3575" width="11.7109375" style="36" customWidth="1"/>
    <col min="3576" max="3576" width="7.140625" style="36" customWidth="1"/>
    <col min="3577" max="3577" width="0" style="36" hidden="1" customWidth="1"/>
    <col min="3578" max="3579" width="19.140625" style="36" customWidth="1"/>
    <col min="3580" max="3580" width="20.42578125" style="36" customWidth="1"/>
    <col min="3581" max="3581" width="20.85546875" style="36" customWidth="1"/>
    <col min="3582" max="3583" width="22" style="36" customWidth="1"/>
    <col min="3584" max="3584" width="0" style="36" hidden="1" customWidth="1"/>
    <col min="3585" max="3585" width="27.28515625" style="36" customWidth="1"/>
    <col min="3586" max="3586" width="18.140625" style="36" bestFit="1" customWidth="1"/>
    <col min="3587" max="3587" width="11.42578125" style="36" bestFit="1" customWidth="1"/>
    <col min="3588" max="3588" width="11.5703125" style="36" bestFit="1" customWidth="1"/>
    <col min="3589" max="3824" width="9.140625" style="36"/>
    <col min="3825" max="3825" width="0" style="36" hidden="1" customWidth="1"/>
    <col min="3826" max="3826" width="21.7109375" style="36" customWidth="1"/>
    <col min="3827" max="3827" width="48.140625" style="36" customWidth="1"/>
    <col min="3828" max="3828" width="29.7109375" style="36" customWidth="1"/>
    <col min="3829" max="3829" width="11.42578125" style="36" customWidth="1"/>
    <col min="3830" max="3830" width="7.5703125" style="36" customWidth="1"/>
    <col min="3831" max="3831" width="11.7109375" style="36" customWidth="1"/>
    <col min="3832" max="3832" width="7.140625" style="36" customWidth="1"/>
    <col min="3833" max="3833" width="0" style="36" hidden="1" customWidth="1"/>
    <col min="3834" max="3835" width="19.140625" style="36" customWidth="1"/>
    <col min="3836" max="3836" width="20.42578125" style="36" customWidth="1"/>
    <col min="3837" max="3837" width="20.85546875" style="36" customWidth="1"/>
    <col min="3838" max="3839" width="22" style="36" customWidth="1"/>
    <col min="3840" max="3840" width="0" style="36" hidden="1" customWidth="1"/>
    <col min="3841" max="3841" width="27.28515625" style="36" customWidth="1"/>
    <col min="3842" max="3842" width="18.140625" style="36" bestFit="1" customWidth="1"/>
    <col min="3843" max="3843" width="11.42578125" style="36" bestFit="1" customWidth="1"/>
    <col min="3844" max="3844" width="11.5703125" style="36" bestFit="1" customWidth="1"/>
    <col min="3845" max="4080" width="9.140625" style="36"/>
    <col min="4081" max="4081" width="0" style="36" hidden="1" customWidth="1"/>
    <col min="4082" max="4082" width="21.7109375" style="36" customWidth="1"/>
    <col min="4083" max="4083" width="48.140625" style="36" customWidth="1"/>
    <col min="4084" max="4084" width="29.7109375" style="36" customWidth="1"/>
    <col min="4085" max="4085" width="11.42578125" style="36" customWidth="1"/>
    <col min="4086" max="4086" width="7.5703125" style="36" customWidth="1"/>
    <col min="4087" max="4087" width="11.7109375" style="36" customWidth="1"/>
    <col min="4088" max="4088" width="7.140625" style="36" customWidth="1"/>
    <col min="4089" max="4089" width="0" style="36" hidden="1" customWidth="1"/>
    <col min="4090" max="4091" width="19.140625" style="36" customWidth="1"/>
    <col min="4092" max="4092" width="20.42578125" style="36" customWidth="1"/>
    <col min="4093" max="4093" width="20.85546875" style="36" customWidth="1"/>
    <col min="4094" max="4095" width="22" style="36" customWidth="1"/>
    <col min="4096" max="4096" width="0" style="36" hidden="1" customWidth="1"/>
    <col min="4097" max="4097" width="27.28515625" style="36" customWidth="1"/>
    <col min="4098" max="4098" width="18.140625" style="36" bestFit="1" customWidth="1"/>
    <col min="4099" max="4099" width="11.42578125" style="36" bestFit="1" customWidth="1"/>
    <col min="4100" max="4100" width="11.5703125" style="36" bestFit="1" customWidth="1"/>
    <col min="4101" max="4336" width="9.140625" style="36"/>
    <col min="4337" max="4337" width="0" style="36" hidden="1" customWidth="1"/>
    <col min="4338" max="4338" width="21.7109375" style="36" customWidth="1"/>
    <col min="4339" max="4339" width="48.140625" style="36" customWidth="1"/>
    <col min="4340" max="4340" width="29.7109375" style="36" customWidth="1"/>
    <col min="4341" max="4341" width="11.42578125" style="36" customWidth="1"/>
    <col min="4342" max="4342" width="7.5703125" style="36" customWidth="1"/>
    <col min="4343" max="4343" width="11.7109375" style="36" customWidth="1"/>
    <col min="4344" max="4344" width="7.140625" style="36" customWidth="1"/>
    <col min="4345" max="4345" width="0" style="36" hidden="1" customWidth="1"/>
    <col min="4346" max="4347" width="19.140625" style="36" customWidth="1"/>
    <col min="4348" max="4348" width="20.42578125" style="36" customWidth="1"/>
    <col min="4349" max="4349" width="20.85546875" style="36" customWidth="1"/>
    <col min="4350" max="4351" width="22" style="36" customWidth="1"/>
    <col min="4352" max="4352" width="0" style="36" hidden="1" customWidth="1"/>
    <col min="4353" max="4353" width="27.28515625" style="36" customWidth="1"/>
    <col min="4354" max="4354" width="18.140625" style="36" bestFit="1" customWidth="1"/>
    <col min="4355" max="4355" width="11.42578125" style="36" bestFit="1" customWidth="1"/>
    <col min="4356" max="4356" width="11.5703125" style="36" bestFit="1" customWidth="1"/>
    <col min="4357" max="4592" width="9.140625" style="36"/>
    <col min="4593" max="4593" width="0" style="36" hidden="1" customWidth="1"/>
    <col min="4594" max="4594" width="21.7109375" style="36" customWidth="1"/>
    <col min="4595" max="4595" width="48.140625" style="36" customWidth="1"/>
    <col min="4596" max="4596" width="29.7109375" style="36" customWidth="1"/>
    <col min="4597" max="4597" width="11.42578125" style="36" customWidth="1"/>
    <col min="4598" max="4598" width="7.5703125" style="36" customWidth="1"/>
    <col min="4599" max="4599" width="11.7109375" style="36" customWidth="1"/>
    <col min="4600" max="4600" width="7.140625" style="36" customWidth="1"/>
    <col min="4601" max="4601" width="0" style="36" hidden="1" customWidth="1"/>
    <col min="4602" max="4603" width="19.140625" style="36" customWidth="1"/>
    <col min="4604" max="4604" width="20.42578125" style="36" customWidth="1"/>
    <col min="4605" max="4605" width="20.85546875" style="36" customWidth="1"/>
    <col min="4606" max="4607" width="22" style="36" customWidth="1"/>
    <col min="4608" max="4608" width="0" style="36" hidden="1" customWidth="1"/>
    <col min="4609" max="4609" width="27.28515625" style="36" customWidth="1"/>
    <col min="4610" max="4610" width="18.140625" style="36" bestFit="1" customWidth="1"/>
    <col min="4611" max="4611" width="11.42578125" style="36" bestFit="1" customWidth="1"/>
    <col min="4612" max="4612" width="11.5703125" style="36" bestFit="1" customWidth="1"/>
    <col min="4613" max="4848" width="9.140625" style="36"/>
    <col min="4849" max="4849" width="0" style="36" hidden="1" customWidth="1"/>
    <col min="4850" max="4850" width="21.7109375" style="36" customWidth="1"/>
    <col min="4851" max="4851" width="48.140625" style="36" customWidth="1"/>
    <col min="4852" max="4852" width="29.7109375" style="36" customWidth="1"/>
    <col min="4853" max="4853" width="11.42578125" style="36" customWidth="1"/>
    <col min="4854" max="4854" width="7.5703125" style="36" customWidth="1"/>
    <col min="4855" max="4855" width="11.7109375" style="36" customWidth="1"/>
    <col min="4856" max="4856" width="7.140625" style="36" customWidth="1"/>
    <col min="4857" max="4857" width="0" style="36" hidden="1" customWidth="1"/>
    <col min="4858" max="4859" width="19.140625" style="36" customWidth="1"/>
    <col min="4860" max="4860" width="20.42578125" style="36" customWidth="1"/>
    <col min="4861" max="4861" width="20.85546875" style="36" customWidth="1"/>
    <col min="4862" max="4863" width="22" style="36" customWidth="1"/>
    <col min="4864" max="4864" width="0" style="36" hidden="1" customWidth="1"/>
    <col min="4865" max="4865" width="27.28515625" style="36" customWidth="1"/>
    <col min="4866" max="4866" width="18.140625" style="36" bestFit="1" customWidth="1"/>
    <col min="4867" max="4867" width="11.42578125" style="36" bestFit="1" customWidth="1"/>
    <col min="4868" max="4868" width="11.5703125" style="36" bestFit="1" customWidth="1"/>
    <col min="4869" max="5104" width="9.140625" style="36"/>
    <col min="5105" max="5105" width="0" style="36" hidden="1" customWidth="1"/>
    <col min="5106" max="5106" width="21.7109375" style="36" customWidth="1"/>
    <col min="5107" max="5107" width="48.140625" style="36" customWidth="1"/>
    <col min="5108" max="5108" width="29.7109375" style="36" customWidth="1"/>
    <col min="5109" max="5109" width="11.42578125" style="36" customWidth="1"/>
    <col min="5110" max="5110" width="7.5703125" style="36" customWidth="1"/>
    <col min="5111" max="5111" width="11.7109375" style="36" customWidth="1"/>
    <col min="5112" max="5112" width="7.140625" style="36" customWidth="1"/>
    <col min="5113" max="5113" width="0" style="36" hidden="1" customWidth="1"/>
    <col min="5114" max="5115" width="19.140625" style="36" customWidth="1"/>
    <col min="5116" max="5116" width="20.42578125" style="36" customWidth="1"/>
    <col min="5117" max="5117" width="20.85546875" style="36" customWidth="1"/>
    <col min="5118" max="5119" width="22" style="36" customWidth="1"/>
    <col min="5120" max="5120" width="0" style="36" hidden="1" customWidth="1"/>
    <col min="5121" max="5121" width="27.28515625" style="36" customWidth="1"/>
    <col min="5122" max="5122" width="18.140625" style="36" bestFit="1" customWidth="1"/>
    <col min="5123" max="5123" width="11.42578125" style="36" bestFit="1" customWidth="1"/>
    <col min="5124" max="5124" width="11.5703125" style="36" bestFit="1" customWidth="1"/>
    <col min="5125" max="5360" width="9.140625" style="36"/>
    <col min="5361" max="5361" width="0" style="36" hidden="1" customWidth="1"/>
    <col min="5362" max="5362" width="21.7109375" style="36" customWidth="1"/>
    <col min="5363" max="5363" width="48.140625" style="36" customWidth="1"/>
    <col min="5364" max="5364" width="29.7109375" style="36" customWidth="1"/>
    <col min="5365" max="5365" width="11.42578125" style="36" customWidth="1"/>
    <col min="5366" max="5366" width="7.5703125" style="36" customWidth="1"/>
    <col min="5367" max="5367" width="11.7109375" style="36" customWidth="1"/>
    <col min="5368" max="5368" width="7.140625" style="36" customWidth="1"/>
    <col min="5369" max="5369" width="0" style="36" hidden="1" customWidth="1"/>
    <col min="5370" max="5371" width="19.140625" style="36" customWidth="1"/>
    <col min="5372" max="5372" width="20.42578125" style="36" customWidth="1"/>
    <col min="5373" max="5373" width="20.85546875" style="36" customWidth="1"/>
    <col min="5374" max="5375" width="22" style="36" customWidth="1"/>
    <col min="5376" max="5376" width="0" style="36" hidden="1" customWidth="1"/>
    <col min="5377" max="5377" width="27.28515625" style="36" customWidth="1"/>
    <col min="5378" max="5378" width="18.140625" style="36" bestFit="1" customWidth="1"/>
    <col min="5379" max="5379" width="11.42578125" style="36" bestFit="1" customWidth="1"/>
    <col min="5380" max="5380" width="11.5703125" style="36" bestFit="1" customWidth="1"/>
    <col min="5381" max="5616" width="9.140625" style="36"/>
    <col min="5617" max="5617" width="0" style="36" hidden="1" customWidth="1"/>
    <col min="5618" max="5618" width="21.7109375" style="36" customWidth="1"/>
    <col min="5619" max="5619" width="48.140625" style="36" customWidth="1"/>
    <col min="5620" max="5620" width="29.7109375" style="36" customWidth="1"/>
    <col min="5621" max="5621" width="11.42578125" style="36" customWidth="1"/>
    <col min="5622" max="5622" width="7.5703125" style="36" customWidth="1"/>
    <col min="5623" max="5623" width="11.7109375" style="36" customWidth="1"/>
    <col min="5624" max="5624" width="7.140625" style="36" customWidth="1"/>
    <col min="5625" max="5625" width="0" style="36" hidden="1" customWidth="1"/>
    <col min="5626" max="5627" width="19.140625" style="36" customWidth="1"/>
    <col min="5628" max="5628" width="20.42578125" style="36" customWidth="1"/>
    <col min="5629" max="5629" width="20.85546875" style="36" customWidth="1"/>
    <col min="5630" max="5631" width="22" style="36" customWidth="1"/>
    <col min="5632" max="5632" width="0" style="36" hidden="1" customWidth="1"/>
    <col min="5633" max="5633" width="27.28515625" style="36" customWidth="1"/>
    <col min="5634" max="5634" width="18.140625" style="36" bestFit="1" customWidth="1"/>
    <col min="5635" max="5635" width="11.42578125" style="36" bestFit="1" customWidth="1"/>
    <col min="5636" max="5636" width="11.5703125" style="36" bestFit="1" customWidth="1"/>
    <col min="5637" max="5872" width="9.140625" style="36"/>
    <col min="5873" max="5873" width="0" style="36" hidden="1" customWidth="1"/>
    <col min="5874" max="5874" width="21.7109375" style="36" customWidth="1"/>
    <col min="5875" max="5875" width="48.140625" style="36" customWidth="1"/>
    <col min="5876" max="5876" width="29.7109375" style="36" customWidth="1"/>
    <col min="5877" max="5877" width="11.42578125" style="36" customWidth="1"/>
    <col min="5878" max="5878" width="7.5703125" style="36" customWidth="1"/>
    <col min="5879" max="5879" width="11.7109375" style="36" customWidth="1"/>
    <col min="5880" max="5880" width="7.140625" style="36" customWidth="1"/>
    <col min="5881" max="5881" width="0" style="36" hidden="1" customWidth="1"/>
    <col min="5882" max="5883" width="19.140625" style="36" customWidth="1"/>
    <col min="5884" max="5884" width="20.42578125" style="36" customWidth="1"/>
    <col min="5885" max="5885" width="20.85546875" style="36" customWidth="1"/>
    <col min="5886" max="5887" width="22" style="36" customWidth="1"/>
    <col min="5888" max="5888" width="0" style="36" hidden="1" customWidth="1"/>
    <col min="5889" max="5889" width="27.28515625" style="36" customWidth="1"/>
    <col min="5890" max="5890" width="18.140625" style="36" bestFit="1" customWidth="1"/>
    <col min="5891" max="5891" width="11.42578125" style="36" bestFit="1" customWidth="1"/>
    <col min="5892" max="5892" width="11.5703125" style="36" bestFit="1" customWidth="1"/>
    <col min="5893" max="6128" width="9.140625" style="36"/>
    <col min="6129" max="6129" width="0" style="36" hidden="1" customWidth="1"/>
    <col min="6130" max="6130" width="21.7109375" style="36" customWidth="1"/>
    <col min="6131" max="6131" width="48.140625" style="36" customWidth="1"/>
    <col min="6132" max="6132" width="29.7109375" style="36" customWidth="1"/>
    <col min="6133" max="6133" width="11.42578125" style="36" customWidth="1"/>
    <col min="6134" max="6134" width="7.5703125" style="36" customWidth="1"/>
    <col min="6135" max="6135" width="11.7109375" style="36" customWidth="1"/>
    <col min="6136" max="6136" width="7.140625" style="36" customWidth="1"/>
    <col min="6137" max="6137" width="0" style="36" hidden="1" customWidth="1"/>
    <col min="6138" max="6139" width="19.140625" style="36" customWidth="1"/>
    <col min="6140" max="6140" width="20.42578125" style="36" customWidth="1"/>
    <col min="6141" max="6141" width="20.85546875" style="36" customWidth="1"/>
    <col min="6142" max="6143" width="22" style="36" customWidth="1"/>
    <col min="6144" max="6144" width="0" style="36" hidden="1" customWidth="1"/>
    <col min="6145" max="6145" width="27.28515625" style="36" customWidth="1"/>
    <col min="6146" max="6146" width="18.140625" style="36" bestFit="1" customWidth="1"/>
    <col min="6147" max="6147" width="11.42578125" style="36" bestFit="1" customWidth="1"/>
    <col min="6148" max="6148" width="11.5703125" style="36" bestFit="1" customWidth="1"/>
    <col min="6149" max="6384" width="9.140625" style="36"/>
    <col min="6385" max="6385" width="0" style="36" hidden="1" customWidth="1"/>
    <col min="6386" max="6386" width="21.7109375" style="36" customWidth="1"/>
    <col min="6387" max="6387" width="48.140625" style="36" customWidth="1"/>
    <col min="6388" max="6388" width="29.7109375" style="36" customWidth="1"/>
    <col min="6389" max="6389" width="11.42578125" style="36" customWidth="1"/>
    <col min="6390" max="6390" width="7.5703125" style="36" customWidth="1"/>
    <col min="6391" max="6391" width="11.7109375" style="36" customWidth="1"/>
    <col min="6392" max="6392" width="7.140625" style="36" customWidth="1"/>
    <col min="6393" max="6393" width="0" style="36" hidden="1" customWidth="1"/>
    <col min="6394" max="6395" width="19.140625" style="36" customWidth="1"/>
    <col min="6396" max="6396" width="20.42578125" style="36" customWidth="1"/>
    <col min="6397" max="6397" width="20.85546875" style="36" customWidth="1"/>
    <col min="6398" max="6399" width="22" style="36" customWidth="1"/>
    <col min="6400" max="6400" width="0" style="36" hidden="1" customWidth="1"/>
    <col min="6401" max="6401" width="27.28515625" style="36" customWidth="1"/>
    <col min="6402" max="6402" width="18.140625" style="36" bestFit="1" customWidth="1"/>
    <col min="6403" max="6403" width="11.42578125" style="36" bestFit="1" customWidth="1"/>
    <col min="6404" max="6404" width="11.5703125" style="36" bestFit="1" customWidth="1"/>
    <col min="6405" max="6640" width="9.140625" style="36"/>
    <col min="6641" max="6641" width="0" style="36" hidden="1" customWidth="1"/>
    <col min="6642" max="6642" width="21.7109375" style="36" customWidth="1"/>
    <col min="6643" max="6643" width="48.140625" style="36" customWidth="1"/>
    <col min="6644" max="6644" width="29.7109375" style="36" customWidth="1"/>
    <col min="6645" max="6645" width="11.42578125" style="36" customWidth="1"/>
    <col min="6646" max="6646" width="7.5703125" style="36" customWidth="1"/>
    <col min="6647" max="6647" width="11.7109375" style="36" customWidth="1"/>
    <col min="6648" max="6648" width="7.140625" style="36" customWidth="1"/>
    <col min="6649" max="6649" width="0" style="36" hidden="1" customWidth="1"/>
    <col min="6650" max="6651" width="19.140625" style="36" customWidth="1"/>
    <col min="6652" max="6652" width="20.42578125" style="36" customWidth="1"/>
    <col min="6653" max="6653" width="20.85546875" style="36" customWidth="1"/>
    <col min="6654" max="6655" width="22" style="36" customWidth="1"/>
    <col min="6656" max="6656" width="0" style="36" hidden="1" customWidth="1"/>
    <col min="6657" max="6657" width="27.28515625" style="36" customWidth="1"/>
    <col min="6658" max="6658" width="18.140625" style="36" bestFit="1" customWidth="1"/>
    <col min="6659" max="6659" width="11.42578125" style="36" bestFit="1" customWidth="1"/>
    <col min="6660" max="6660" width="11.5703125" style="36" bestFit="1" customWidth="1"/>
    <col min="6661" max="6896" width="9.140625" style="36"/>
    <col min="6897" max="6897" width="0" style="36" hidden="1" customWidth="1"/>
    <col min="6898" max="6898" width="21.7109375" style="36" customWidth="1"/>
    <col min="6899" max="6899" width="48.140625" style="36" customWidth="1"/>
    <col min="6900" max="6900" width="29.7109375" style="36" customWidth="1"/>
    <col min="6901" max="6901" width="11.42578125" style="36" customWidth="1"/>
    <col min="6902" max="6902" width="7.5703125" style="36" customWidth="1"/>
    <col min="6903" max="6903" width="11.7109375" style="36" customWidth="1"/>
    <col min="6904" max="6904" width="7.140625" style="36" customWidth="1"/>
    <col min="6905" max="6905" width="0" style="36" hidden="1" customWidth="1"/>
    <col min="6906" max="6907" width="19.140625" style="36" customWidth="1"/>
    <col min="6908" max="6908" width="20.42578125" style="36" customWidth="1"/>
    <col min="6909" max="6909" width="20.85546875" style="36" customWidth="1"/>
    <col min="6910" max="6911" width="22" style="36" customWidth="1"/>
    <col min="6912" max="6912" width="0" style="36" hidden="1" customWidth="1"/>
    <col min="6913" max="6913" width="27.28515625" style="36" customWidth="1"/>
    <col min="6914" max="6914" width="18.140625" style="36" bestFit="1" customWidth="1"/>
    <col min="6915" max="6915" width="11.42578125" style="36" bestFit="1" customWidth="1"/>
    <col min="6916" max="6916" width="11.5703125" style="36" bestFit="1" customWidth="1"/>
    <col min="6917" max="7152" width="9.140625" style="36"/>
    <col min="7153" max="7153" width="0" style="36" hidden="1" customWidth="1"/>
    <col min="7154" max="7154" width="21.7109375" style="36" customWidth="1"/>
    <col min="7155" max="7155" width="48.140625" style="36" customWidth="1"/>
    <col min="7156" max="7156" width="29.7109375" style="36" customWidth="1"/>
    <col min="7157" max="7157" width="11.42578125" style="36" customWidth="1"/>
    <col min="7158" max="7158" width="7.5703125" style="36" customWidth="1"/>
    <col min="7159" max="7159" width="11.7109375" style="36" customWidth="1"/>
    <col min="7160" max="7160" width="7.140625" style="36" customWidth="1"/>
    <col min="7161" max="7161" width="0" style="36" hidden="1" customWidth="1"/>
    <col min="7162" max="7163" width="19.140625" style="36" customWidth="1"/>
    <col min="7164" max="7164" width="20.42578125" style="36" customWidth="1"/>
    <col min="7165" max="7165" width="20.85546875" style="36" customWidth="1"/>
    <col min="7166" max="7167" width="22" style="36" customWidth="1"/>
    <col min="7168" max="7168" width="0" style="36" hidden="1" customWidth="1"/>
    <col min="7169" max="7169" width="27.28515625" style="36" customWidth="1"/>
    <col min="7170" max="7170" width="18.140625" style="36" bestFit="1" customWidth="1"/>
    <col min="7171" max="7171" width="11.42578125" style="36" bestFit="1" customWidth="1"/>
    <col min="7172" max="7172" width="11.5703125" style="36" bestFit="1" customWidth="1"/>
    <col min="7173" max="7408" width="9.140625" style="36"/>
    <col min="7409" max="7409" width="0" style="36" hidden="1" customWidth="1"/>
    <col min="7410" max="7410" width="21.7109375" style="36" customWidth="1"/>
    <col min="7411" max="7411" width="48.140625" style="36" customWidth="1"/>
    <col min="7412" max="7412" width="29.7109375" style="36" customWidth="1"/>
    <col min="7413" max="7413" width="11.42578125" style="36" customWidth="1"/>
    <col min="7414" max="7414" width="7.5703125" style="36" customWidth="1"/>
    <col min="7415" max="7415" width="11.7109375" style="36" customWidth="1"/>
    <col min="7416" max="7416" width="7.140625" style="36" customWidth="1"/>
    <col min="7417" max="7417" width="0" style="36" hidden="1" customWidth="1"/>
    <col min="7418" max="7419" width="19.140625" style="36" customWidth="1"/>
    <col min="7420" max="7420" width="20.42578125" style="36" customWidth="1"/>
    <col min="7421" max="7421" width="20.85546875" style="36" customWidth="1"/>
    <col min="7422" max="7423" width="22" style="36" customWidth="1"/>
    <col min="7424" max="7424" width="0" style="36" hidden="1" customWidth="1"/>
    <col min="7425" max="7425" width="27.28515625" style="36" customWidth="1"/>
    <col min="7426" max="7426" width="18.140625" style="36" bestFit="1" customWidth="1"/>
    <col min="7427" max="7427" width="11.42578125" style="36" bestFit="1" customWidth="1"/>
    <col min="7428" max="7428" width="11.5703125" style="36" bestFit="1" customWidth="1"/>
    <col min="7429" max="7664" width="9.140625" style="36"/>
    <col min="7665" max="7665" width="0" style="36" hidden="1" customWidth="1"/>
    <col min="7666" max="7666" width="21.7109375" style="36" customWidth="1"/>
    <col min="7667" max="7667" width="48.140625" style="36" customWidth="1"/>
    <col min="7668" max="7668" width="29.7109375" style="36" customWidth="1"/>
    <col min="7669" max="7669" width="11.42578125" style="36" customWidth="1"/>
    <col min="7670" max="7670" width="7.5703125" style="36" customWidth="1"/>
    <col min="7671" max="7671" width="11.7109375" style="36" customWidth="1"/>
    <col min="7672" max="7672" width="7.140625" style="36" customWidth="1"/>
    <col min="7673" max="7673" width="0" style="36" hidden="1" customWidth="1"/>
    <col min="7674" max="7675" width="19.140625" style="36" customWidth="1"/>
    <col min="7676" max="7676" width="20.42578125" style="36" customWidth="1"/>
    <col min="7677" max="7677" width="20.85546875" style="36" customWidth="1"/>
    <col min="7678" max="7679" width="22" style="36" customWidth="1"/>
    <col min="7680" max="7680" width="0" style="36" hidden="1" customWidth="1"/>
    <col min="7681" max="7681" width="27.28515625" style="36" customWidth="1"/>
    <col min="7682" max="7682" width="18.140625" style="36" bestFit="1" customWidth="1"/>
    <col min="7683" max="7683" width="11.42578125" style="36" bestFit="1" customWidth="1"/>
    <col min="7684" max="7684" width="11.5703125" style="36" bestFit="1" customWidth="1"/>
    <col min="7685" max="7920" width="9.140625" style="36"/>
    <col min="7921" max="7921" width="0" style="36" hidden="1" customWidth="1"/>
    <col min="7922" max="7922" width="21.7109375" style="36" customWidth="1"/>
    <col min="7923" max="7923" width="48.140625" style="36" customWidth="1"/>
    <col min="7924" max="7924" width="29.7109375" style="36" customWidth="1"/>
    <col min="7925" max="7925" width="11.42578125" style="36" customWidth="1"/>
    <col min="7926" max="7926" width="7.5703125" style="36" customWidth="1"/>
    <col min="7927" max="7927" width="11.7109375" style="36" customWidth="1"/>
    <col min="7928" max="7928" width="7.140625" style="36" customWidth="1"/>
    <col min="7929" max="7929" width="0" style="36" hidden="1" customWidth="1"/>
    <col min="7930" max="7931" width="19.140625" style="36" customWidth="1"/>
    <col min="7932" max="7932" width="20.42578125" style="36" customWidth="1"/>
    <col min="7933" max="7933" width="20.85546875" style="36" customWidth="1"/>
    <col min="7934" max="7935" width="22" style="36" customWidth="1"/>
    <col min="7936" max="7936" width="0" style="36" hidden="1" customWidth="1"/>
    <col min="7937" max="7937" width="27.28515625" style="36" customWidth="1"/>
    <col min="7938" max="7938" width="18.140625" style="36" bestFit="1" customWidth="1"/>
    <col min="7939" max="7939" width="11.42578125" style="36" bestFit="1" customWidth="1"/>
    <col min="7940" max="7940" width="11.5703125" style="36" bestFit="1" customWidth="1"/>
    <col min="7941" max="8176" width="9.140625" style="36"/>
    <col min="8177" max="8177" width="0" style="36" hidden="1" customWidth="1"/>
    <col min="8178" max="8178" width="21.7109375" style="36" customWidth="1"/>
    <col min="8179" max="8179" width="48.140625" style="36" customWidth="1"/>
    <col min="8180" max="8180" width="29.7109375" style="36" customWidth="1"/>
    <col min="8181" max="8181" width="11.42578125" style="36" customWidth="1"/>
    <col min="8182" max="8182" width="7.5703125" style="36" customWidth="1"/>
    <col min="8183" max="8183" width="11.7109375" style="36" customWidth="1"/>
    <col min="8184" max="8184" width="7.140625" style="36" customWidth="1"/>
    <col min="8185" max="8185" width="0" style="36" hidden="1" customWidth="1"/>
    <col min="8186" max="8187" width="19.140625" style="36" customWidth="1"/>
    <col min="8188" max="8188" width="20.42578125" style="36" customWidth="1"/>
    <col min="8189" max="8189" width="20.85546875" style="36" customWidth="1"/>
    <col min="8190" max="8191" width="22" style="36" customWidth="1"/>
    <col min="8192" max="8192" width="0" style="36" hidden="1" customWidth="1"/>
    <col min="8193" max="8193" width="27.28515625" style="36" customWidth="1"/>
    <col min="8194" max="8194" width="18.140625" style="36" bestFit="1" customWidth="1"/>
    <col min="8195" max="8195" width="11.42578125" style="36" bestFit="1" customWidth="1"/>
    <col min="8196" max="8196" width="11.5703125" style="36" bestFit="1" customWidth="1"/>
    <col min="8197" max="8432" width="9.140625" style="36"/>
    <col min="8433" max="8433" width="0" style="36" hidden="1" customWidth="1"/>
    <col min="8434" max="8434" width="21.7109375" style="36" customWidth="1"/>
    <col min="8435" max="8435" width="48.140625" style="36" customWidth="1"/>
    <col min="8436" max="8436" width="29.7109375" style="36" customWidth="1"/>
    <col min="8437" max="8437" width="11.42578125" style="36" customWidth="1"/>
    <col min="8438" max="8438" width="7.5703125" style="36" customWidth="1"/>
    <col min="8439" max="8439" width="11.7109375" style="36" customWidth="1"/>
    <col min="8440" max="8440" width="7.140625" style="36" customWidth="1"/>
    <col min="8441" max="8441" width="0" style="36" hidden="1" customWidth="1"/>
    <col min="8442" max="8443" width="19.140625" style="36" customWidth="1"/>
    <col min="8444" max="8444" width="20.42578125" style="36" customWidth="1"/>
    <col min="8445" max="8445" width="20.85546875" style="36" customWidth="1"/>
    <col min="8446" max="8447" width="22" style="36" customWidth="1"/>
    <col min="8448" max="8448" width="0" style="36" hidden="1" customWidth="1"/>
    <col min="8449" max="8449" width="27.28515625" style="36" customWidth="1"/>
    <col min="8450" max="8450" width="18.140625" style="36" bestFit="1" customWidth="1"/>
    <col min="8451" max="8451" width="11.42578125" style="36" bestFit="1" customWidth="1"/>
    <col min="8452" max="8452" width="11.5703125" style="36" bestFit="1" customWidth="1"/>
    <col min="8453" max="8688" width="9.140625" style="36"/>
    <col min="8689" max="8689" width="0" style="36" hidden="1" customWidth="1"/>
    <col min="8690" max="8690" width="21.7109375" style="36" customWidth="1"/>
    <col min="8691" max="8691" width="48.140625" style="36" customWidth="1"/>
    <col min="8692" max="8692" width="29.7109375" style="36" customWidth="1"/>
    <col min="8693" max="8693" width="11.42578125" style="36" customWidth="1"/>
    <col min="8694" max="8694" width="7.5703125" style="36" customWidth="1"/>
    <col min="8695" max="8695" width="11.7109375" style="36" customWidth="1"/>
    <col min="8696" max="8696" width="7.140625" style="36" customWidth="1"/>
    <col min="8697" max="8697" width="0" style="36" hidden="1" customWidth="1"/>
    <col min="8698" max="8699" width="19.140625" style="36" customWidth="1"/>
    <col min="8700" max="8700" width="20.42578125" style="36" customWidth="1"/>
    <col min="8701" max="8701" width="20.85546875" style="36" customWidth="1"/>
    <col min="8702" max="8703" width="22" style="36" customWidth="1"/>
    <col min="8704" max="8704" width="0" style="36" hidden="1" customWidth="1"/>
    <col min="8705" max="8705" width="27.28515625" style="36" customWidth="1"/>
    <col min="8706" max="8706" width="18.140625" style="36" bestFit="1" customWidth="1"/>
    <col min="8707" max="8707" width="11.42578125" style="36" bestFit="1" customWidth="1"/>
    <col min="8708" max="8708" width="11.5703125" style="36" bestFit="1" customWidth="1"/>
    <col min="8709" max="8944" width="9.140625" style="36"/>
    <col min="8945" max="8945" width="0" style="36" hidden="1" customWidth="1"/>
    <col min="8946" max="8946" width="21.7109375" style="36" customWidth="1"/>
    <col min="8947" max="8947" width="48.140625" style="36" customWidth="1"/>
    <col min="8948" max="8948" width="29.7109375" style="36" customWidth="1"/>
    <col min="8949" max="8949" width="11.42578125" style="36" customWidth="1"/>
    <col min="8950" max="8950" width="7.5703125" style="36" customWidth="1"/>
    <col min="8951" max="8951" width="11.7109375" style="36" customWidth="1"/>
    <col min="8952" max="8952" width="7.140625" style="36" customWidth="1"/>
    <col min="8953" max="8953" width="0" style="36" hidden="1" customWidth="1"/>
    <col min="8954" max="8955" width="19.140625" style="36" customWidth="1"/>
    <col min="8956" max="8956" width="20.42578125" style="36" customWidth="1"/>
    <col min="8957" max="8957" width="20.85546875" style="36" customWidth="1"/>
    <col min="8958" max="8959" width="22" style="36" customWidth="1"/>
    <col min="8960" max="8960" width="0" style="36" hidden="1" customWidth="1"/>
    <col min="8961" max="8961" width="27.28515625" style="36" customWidth="1"/>
    <col min="8962" max="8962" width="18.140625" style="36" bestFit="1" customWidth="1"/>
    <col min="8963" max="8963" width="11.42578125" style="36" bestFit="1" customWidth="1"/>
    <col min="8964" max="8964" width="11.5703125" style="36" bestFit="1" customWidth="1"/>
    <col min="8965" max="9200" width="9.140625" style="36"/>
    <col min="9201" max="9201" width="0" style="36" hidden="1" customWidth="1"/>
    <col min="9202" max="9202" width="21.7109375" style="36" customWidth="1"/>
    <col min="9203" max="9203" width="48.140625" style="36" customWidth="1"/>
    <col min="9204" max="9204" width="29.7109375" style="36" customWidth="1"/>
    <col min="9205" max="9205" width="11.42578125" style="36" customWidth="1"/>
    <col min="9206" max="9206" width="7.5703125" style="36" customWidth="1"/>
    <col min="9207" max="9207" width="11.7109375" style="36" customWidth="1"/>
    <col min="9208" max="9208" width="7.140625" style="36" customWidth="1"/>
    <col min="9209" max="9209" width="0" style="36" hidden="1" customWidth="1"/>
    <col min="9210" max="9211" width="19.140625" style="36" customWidth="1"/>
    <col min="9212" max="9212" width="20.42578125" style="36" customWidth="1"/>
    <col min="9213" max="9213" width="20.85546875" style="36" customWidth="1"/>
    <col min="9214" max="9215" width="22" style="36" customWidth="1"/>
    <col min="9216" max="9216" width="0" style="36" hidden="1" customWidth="1"/>
    <col min="9217" max="9217" width="27.28515625" style="36" customWidth="1"/>
    <col min="9218" max="9218" width="18.140625" style="36" bestFit="1" customWidth="1"/>
    <col min="9219" max="9219" width="11.42578125" style="36" bestFit="1" customWidth="1"/>
    <col min="9220" max="9220" width="11.5703125" style="36" bestFit="1" customWidth="1"/>
    <col min="9221" max="9456" width="9.140625" style="36"/>
    <col min="9457" max="9457" width="0" style="36" hidden="1" customWidth="1"/>
    <col min="9458" max="9458" width="21.7109375" style="36" customWidth="1"/>
    <col min="9459" max="9459" width="48.140625" style="36" customWidth="1"/>
    <col min="9460" max="9460" width="29.7109375" style="36" customWidth="1"/>
    <col min="9461" max="9461" width="11.42578125" style="36" customWidth="1"/>
    <col min="9462" max="9462" width="7.5703125" style="36" customWidth="1"/>
    <col min="9463" max="9463" width="11.7109375" style="36" customWidth="1"/>
    <col min="9464" max="9464" width="7.140625" style="36" customWidth="1"/>
    <col min="9465" max="9465" width="0" style="36" hidden="1" customWidth="1"/>
    <col min="9466" max="9467" width="19.140625" style="36" customWidth="1"/>
    <col min="9468" max="9468" width="20.42578125" style="36" customWidth="1"/>
    <col min="9469" max="9469" width="20.85546875" style="36" customWidth="1"/>
    <col min="9470" max="9471" width="22" style="36" customWidth="1"/>
    <col min="9472" max="9472" width="0" style="36" hidden="1" customWidth="1"/>
    <col min="9473" max="9473" width="27.28515625" style="36" customWidth="1"/>
    <col min="9474" max="9474" width="18.140625" style="36" bestFit="1" customWidth="1"/>
    <col min="9475" max="9475" width="11.42578125" style="36" bestFit="1" customWidth="1"/>
    <col min="9476" max="9476" width="11.5703125" style="36" bestFit="1" customWidth="1"/>
    <col min="9477" max="9712" width="9.140625" style="36"/>
    <col min="9713" max="9713" width="0" style="36" hidden="1" customWidth="1"/>
    <col min="9714" max="9714" width="21.7109375" style="36" customWidth="1"/>
    <col min="9715" max="9715" width="48.140625" style="36" customWidth="1"/>
    <col min="9716" max="9716" width="29.7109375" style="36" customWidth="1"/>
    <col min="9717" max="9717" width="11.42578125" style="36" customWidth="1"/>
    <col min="9718" max="9718" width="7.5703125" style="36" customWidth="1"/>
    <col min="9719" max="9719" width="11.7109375" style="36" customWidth="1"/>
    <col min="9720" max="9720" width="7.140625" style="36" customWidth="1"/>
    <col min="9721" max="9721" width="0" style="36" hidden="1" customWidth="1"/>
    <col min="9722" max="9723" width="19.140625" style="36" customWidth="1"/>
    <col min="9724" max="9724" width="20.42578125" style="36" customWidth="1"/>
    <col min="9725" max="9725" width="20.85546875" style="36" customWidth="1"/>
    <col min="9726" max="9727" width="22" style="36" customWidth="1"/>
    <col min="9728" max="9728" width="0" style="36" hidden="1" customWidth="1"/>
    <col min="9729" max="9729" width="27.28515625" style="36" customWidth="1"/>
    <col min="9730" max="9730" width="18.140625" style="36" bestFit="1" customWidth="1"/>
    <col min="9731" max="9731" width="11.42578125" style="36" bestFit="1" customWidth="1"/>
    <col min="9732" max="9732" width="11.5703125" style="36" bestFit="1" customWidth="1"/>
    <col min="9733" max="9968" width="9.140625" style="36"/>
    <col min="9969" max="9969" width="0" style="36" hidden="1" customWidth="1"/>
    <col min="9970" max="9970" width="21.7109375" style="36" customWidth="1"/>
    <col min="9971" max="9971" width="48.140625" style="36" customWidth="1"/>
    <col min="9972" max="9972" width="29.7109375" style="36" customWidth="1"/>
    <col min="9973" max="9973" width="11.42578125" style="36" customWidth="1"/>
    <col min="9974" max="9974" width="7.5703125" style="36" customWidth="1"/>
    <col min="9975" max="9975" width="11.7109375" style="36" customWidth="1"/>
    <col min="9976" max="9976" width="7.140625" style="36" customWidth="1"/>
    <col min="9977" max="9977" width="0" style="36" hidden="1" customWidth="1"/>
    <col min="9978" max="9979" width="19.140625" style="36" customWidth="1"/>
    <col min="9980" max="9980" width="20.42578125" style="36" customWidth="1"/>
    <col min="9981" max="9981" width="20.85546875" style="36" customWidth="1"/>
    <col min="9982" max="9983" width="22" style="36" customWidth="1"/>
    <col min="9984" max="9984" width="0" style="36" hidden="1" customWidth="1"/>
    <col min="9985" max="9985" width="27.28515625" style="36" customWidth="1"/>
    <col min="9986" max="9986" width="18.140625" style="36" bestFit="1" customWidth="1"/>
    <col min="9987" max="9987" width="11.42578125" style="36" bestFit="1" customWidth="1"/>
    <col min="9988" max="9988" width="11.5703125" style="36" bestFit="1" customWidth="1"/>
    <col min="9989" max="10224" width="9.140625" style="36"/>
    <col min="10225" max="10225" width="0" style="36" hidden="1" customWidth="1"/>
    <col min="10226" max="10226" width="21.7109375" style="36" customWidth="1"/>
    <col min="10227" max="10227" width="48.140625" style="36" customWidth="1"/>
    <col min="10228" max="10228" width="29.7109375" style="36" customWidth="1"/>
    <col min="10229" max="10229" width="11.42578125" style="36" customWidth="1"/>
    <col min="10230" max="10230" width="7.5703125" style="36" customWidth="1"/>
    <col min="10231" max="10231" width="11.7109375" style="36" customWidth="1"/>
    <col min="10232" max="10232" width="7.140625" style="36" customWidth="1"/>
    <col min="10233" max="10233" width="0" style="36" hidden="1" customWidth="1"/>
    <col min="10234" max="10235" width="19.140625" style="36" customWidth="1"/>
    <col min="10236" max="10236" width="20.42578125" style="36" customWidth="1"/>
    <col min="10237" max="10237" width="20.85546875" style="36" customWidth="1"/>
    <col min="10238" max="10239" width="22" style="36" customWidth="1"/>
    <col min="10240" max="10240" width="0" style="36" hidden="1" customWidth="1"/>
    <col min="10241" max="10241" width="27.28515625" style="36" customWidth="1"/>
    <col min="10242" max="10242" width="18.140625" style="36" bestFit="1" customWidth="1"/>
    <col min="10243" max="10243" width="11.42578125" style="36" bestFit="1" customWidth="1"/>
    <col min="10244" max="10244" width="11.5703125" style="36" bestFit="1" customWidth="1"/>
    <col min="10245" max="10480" width="9.140625" style="36"/>
    <col min="10481" max="10481" width="0" style="36" hidden="1" customWidth="1"/>
    <col min="10482" max="10482" width="21.7109375" style="36" customWidth="1"/>
    <col min="10483" max="10483" width="48.140625" style="36" customWidth="1"/>
    <col min="10484" max="10484" width="29.7109375" style="36" customWidth="1"/>
    <col min="10485" max="10485" width="11.42578125" style="36" customWidth="1"/>
    <col min="10486" max="10486" width="7.5703125" style="36" customWidth="1"/>
    <col min="10487" max="10487" width="11.7109375" style="36" customWidth="1"/>
    <col min="10488" max="10488" width="7.140625" style="36" customWidth="1"/>
    <col min="10489" max="10489" width="0" style="36" hidden="1" customWidth="1"/>
    <col min="10490" max="10491" width="19.140625" style="36" customWidth="1"/>
    <col min="10492" max="10492" width="20.42578125" style="36" customWidth="1"/>
    <col min="10493" max="10493" width="20.85546875" style="36" customWidth="1"/>
    <col min="10494" max="10495" width="22" style="36" customWidth="1"/>
    <col min="10496" max="10496" width="0" style="36" hidden="1" customWidth="1"/>
    <col min="10497" max="10497" width="27.28515625" style="36" customWidth="1"/>
    <col min="10498" max="10498" width="18.140625" style="36" bestFit="1" customWidth="1"/>
    <col min="10499" max="10499" width="11.42578125" style="36" bestFit="1" customWidth="1"/>
    <col min="10500" max="10500" width="11.5703125" style="36" bestFit="1" customWidth="1"/>
    <col min="10501" max="10736" width="9.140625" style="36"/>
    <col min="10737" max="10737" width="0" style="36" hidden="1" customWidth="1"/>
    <col min="10738" max="10738" width="21.7109375" style="36" customWidth="1"/>
    <col min="10739" max="10739" width="48.140625" style="36" customWidth="1"/>
    <col min="10740" max="10740" width="29.7109375" style="36" customWidth="1"/>
    <col min="10741" max="10741" width="11.42578125" style="36" customWidth="1"/>
    <col min="10742" max="10742" width="7.5703125" style="36" customWidth="1"/>
    <col min="10743" max="10743" width="11.7109375" style="36" customWidth="1"/>
    <col min="10744" max="10744" width="7.140625" style="36" customWidth="1"/>
    <col min="10745" max="10745" width="0" style="36" hidden="1" customWidth="1"/>
    <col min="10746" max="10747" width="19.140625" style="36" customWidth="1"/>
    <col min="10748" max="10748" width="20.42578125" style="36" customWidth="1"/>
    <col min="10749" max="10749" width="20.85546875" style="36" customWidth="1"/>
    <col min="10750" max="10751" width="22" style="36" customWidth="1"/>
    <col min="10752" max="10752" width="0" style="36" hidden="1" customWidth="1"/>
    <col min="10753" max="10753" width="27.28515625" style="36" customWidth="1"/>
    <col min="10754" max="10754" width="18.140625" style="36" bestFit="1" customWidth="1"/>
    <col min="10755" max="10755" width="11.42578125" style="36" bestFit="1" customWidth="1"/>
    <col min="10756" max="10756" width="11.5703125" style="36" bestFit="1" customWidth="1"/>
    <col min="10757" max="10992" width="9.140625" style="36"/>
    <col min="10993" max="10993" width="0" style="36" hidden="1" customWidth="1"/>
    <col min="10994" max="10994" width="21.7109375" style="36" customWidth="1"/>
    <col min="10995" max="10995" width="48.140625" style="36" customWidth="1"/>
    <col min="10996" max="10996" width="29.7109375" style="36" customWidth="1"/>
    <col min="10997" max="10997" width="11.42578125" style="36" customWidth="1"/>
    <col min="10998" max="10998" width="7.5703125" style="36" customWidth="1"/>
    <col min="10999" max="10999" width="11.7109375" style="36" customWidth="1"/>
    <col min="11000" max="11000" width="7.140625" style="36" customWidth="1"/>
    <col min="11001" max="11001" width="0" style="36" hidden="1" customWidth="1"/>
    <col min="11002" max="11003" width="19.140625" style="36" customWidth="1"/>
    <col min="11004" max="11004" width="20.42578125" style="36" customWidth="1"/>
    <col min="11005" max="11005" width="20.85546875" style="36" customWidth="1"/>
    <col min="11006" max="11007" width="22" style="36" customWidth="1"/>
    <col min="11008" max="11008" width="0" style="36" hidden="1" customWidth="1"/>
    <col min="11009" max="11009" width="27.28515625" style="36" customWidth="1"/>
    <col min="11010" max="11010" width="18.140625" style="36" bestFit="1" customWidth="1"/>
    <col min="11011" max="11011" width="11.42578125" style="36" bestFit="1" customWidth="1"/>
    <col min="11012" max="11012" width="11.5703125" style="36" bestFit="1" customWidth="1"/>
    <col min="11013" max="11248" width="9.140625" style="36"/>
    <col min="11249" max="11249" width="0" style="36" hidden="1" customWidth="1"/>
    <col min="11250" max="11250" width="21.7109375" style="36" customWidth="1"/>
    <col min="11251" max="11251" width="48.140625" style="36" customWidth="1"/>
    <col min="11252" max="11252" width="29.7109375" style="36" customWidth="1"/>
    <col min="11253" max="11253" width="11.42578125" style="36" customWidth="1"/>
    <col min="11254" max="11254" width="7.5703125" style="36" customWidth="1"/>
    <col min="11255" max="11255" width="11.7109375" style="36" customWidth="1"/>
    <col min="11256" max="11256" width="7.140625" style="36" customWidth="1"/>
    <col min="11257" max="11257" width="0" style="36" hidden="1" customWidth="1"/>
    <col min="11258" max="11259" width="19.140625" style="36" customWidth="1"/>
    <col min="11260" max="11260" width="20.42578125" style="36" customWidth="1"/>
    <col min="11261" max="11261" width="20.85546875" style="36" customWidth="1"/>
    <col min="11262" max="11263" width="22" style="36" customWidth="1"/>
    <col min="11264" max="11264" width="0" style="36" hidden="1" customWidth="1"/>
    <col min="11265" max="11265" width="27.28515625" style="36" customWidth="1"/>
    <col min="11266" max="11266" width="18.140625" style="36" bestFit="1" customWidth="1"/>
    <col min="11267" max="11267" width="11.42578125" style="36" bestFit="1" customWidth="1"/>
    <col min="11268" max="11268" width="11.5703125" style="36" bestFit="1" customWidth="1"/>
    <col min="11269" max="11504" width="9.140625" style="36"/>
    <col min="11505" max="11505" width="0" style="36" hidden="1" customWidth="1"/>
    <col min="11506" max="11506" width="21.7109375" style="36" customWidth="1"/>
    <col min="11507" max="11507" width="48.140625" style="36" customWidth="1"/>
    <col min="11508" max="11508" width="29.7109375" style="36" customWidth="1"/>
    <col min="11509" max="11509" width="11.42578125" style="36" customWidth="1"/>
    <col min="11510" max="11510" width="7.5703125" style="36" customWidth="1"/>
    <col min="11511" max="11511" width="11.7109375" style="36" customWidth="1"/>
    <col min="11512" max="11512" width="7.140625" style="36" customWidth="1"/>
    <col min="11513" max="11513" width="0" style="36" hidden="1" customWidth="1"/>
    <col min="11514" max="11515" width="19.140625" style="36" customWidth="1"/>
    <col min="11516" max="11516" width="20.42578125" style="36" customWidth="1"/>
    <col min="11517" max="11517" width="20.85546875" style="36" customWidth="1"/>
    <col min="11518" max="11519" width="22" style="36" customWidth="1"/>
    <col min="11520" max="11520" width="0" style="36" hidden="1" customWidth="1"/>
    <col min="11521" max="11521" width="27.28515625" style="36" customWidth="1"/>
    <col min="11522" max="11522" width="18.140625" style="36" bestFit="1" customWidth="1"/>
    <col min="11523" max="11523" width="11.42578125" style="36" bestFit="1" customWidth="1"/>
    <col min="11524" max="11524" width="11.5703125" style="36" bestFit="1" customWidth="1"/>
    <col min="11525" max="11760" width="9.140625" style="36"/>
    <col min="11761" max="11761" width="0" style="36" hidden="1" customWidth="1"/>
    <col min="11762" max="11762" width="21.7109375" style="36" customWidth="1"/>
    <col min="11763" max="11763" width="48.140625" style="36" customWidth="1"/>
    <col min="11764" max="11764" width="29.7109375" style="36" customWidth="1"/>
    <col min="11765" max="11765" width="11.42578125" style="36" customWidth="1"/>
    <col min="11766" max="11766" width="7.5703125" style="36" customWidth="1"/>
    <col min="11767" max="11767" width="11.7109375" style="36" customWidth="1"/>
    <col min="11768" max="11768" width="7.140625" style="36" customWidth="1"/>
    <col min="11769" max="11769" width="0" style="36" hidden="1" customWidth="1"/>
    <col min="11770" max="11771" width="19.140625" style="36" customWidth="1"/>
    <col min="11772" max="11772" width="20.42578125" style="36" customWidth="1"/>
    <col min="11773" max="11773" width="20.85546875" style="36" customWidth="1"/>
    <col min="11774" max="11775" width="22" style="36" customWidth="1"/>
    <col min="11776" max="11776" width="0" style="36" hidden="1" customWidth="1"/>
    <col min="11777" max="11777" width="27.28515625" style="36" customWidth="1"/>
    <col min="11778" max="11778" width="18.140625" style="36" bestFit="1" customWidth="1"/>
    <col min="11779" max="11779" width="11.42578125" style="36" bestFit="1" customWidth="1"/>
    <col min="11780" max="11780" width="11.5703125" style="36" bestFit="1" customWidth="1"/>
    <col min="11781" max="12016" width="9.140625" style="36"/>
    <col min="12017" max="12017" width="0" style="36" hidden="1" customWidth="1"/>
    <col min="12018" max="12018" width="21.7109375" style="36" customWidth="1"/>
    <col min="12019" max="12019" width="48.140625" style="36" customWidth="1"/>
    <col min="12020" max="12020" width="29.7109375" style="36" customWidth="1"/>
    <col min="12021" max="12021" width="11.42578125" style="36" customWidth="1"/>
    <col min="12022" max="12022" width="7.5703125" style="36" customWidth="1"/>
    <col min="12023" max="12023" width="11.7109375" style="36" customWidth="1"/>
    <col min="12024" max="12024" width="7.140625" style="36" customWidth="1"/>
    <col min="12025" max="12025" width="0" style="36" hidden="1" customWidth="1"/>
    <col min="12026" max="12027" width="19.140625" style="36" customWidth="1"/>
    <col min="12028" max="12028" width="20.42578125" style="36" customWidth="1"/>
    <col min="12029" max="12029" width="20.85546875" style="36" customWidth="1"/>
    <col min="12030" max="12031" width="22" style="36" customWidth="1"/>
    <col min="12032" max="12032" width="0" style="36" hidden="1" customWidth="1"/>
    <col min="12033" max="12033" width="27.28515625" style="36" customWidth="1"/>
    <col min="12034" max="12034" width="18.140625" style="36" bestFit="1" customWidth="1"/>
    <col min="12035" max="12035" width="11.42578125" style="36" bestFit="1" customWidth="1"/>
    <col min="12036" max="12036" width="11.5703125" style="36" bestFit="1" customWidth="1"/>
    <col min="12037" max="12272" width="9.140625" style="36"/>
    <col min="12273" max="12273" width="0" style="36" hidden="1" customWidth="1"/>
    <col min="12274" max="12274" width="21.7109375" style="36" customWidth="1"/>
    <col min="12275" max="12275" width="48.140625" style="36" customWidth="1"/>
    <col min="12276" max="12276" width="29.7109375" style="36" customWidth="1"/>
    <col min="12277" max="12277" width="11.42578125" style="36" customWidth="1"/>
    <col min="12278" max="12278" width="7.5703125" style="36" customWidth="1"/>
    <col min="12279" max="12279" width="11.7109375" style="36" customWidth="1"/>
    <col min="12280" max="12280" width="7.140625" style="36" customWidth="1"/>
    <col min="12281" max="12281" width="0" style="36" hidden="1" customWidth="1"/>
    <col min="12282" max="12283" width="19.140625" style="36" customWidth="1"/>
    <col min="12284" max="12284" width="20.42578125" style="36" customWidth="1"/>
    <col min="12285" max="12285" width="20.85546875" style="36" customWidth="1"/>
    <col min="12286" max="12287" width="22" style="36" customWidth="1"/>
    <col min="12288" max="12288" width="0" style="36" hidden="1" customWidth="1"/>
    <col min="12289" max="12289" width="27.28515625" style="36" customWidth="1"/>
    <col min="12290" max="12290" width="18.140625" style="36" bestFit="1" customWidth="1"/>
    <col min="12291" max="12291" width="11.42578125" style="36" bestFit="1" customWidth="1"/>
    <col min="12292" max="12292" width="11.5703125" style="36" bestFit="1" customWidth="1"/>
    <col min="12293" max="12528" width="9.140625" style="36"/>
    <col min="12529" max="12529" width="0" style="36" hidden="1" customWidth="1"/>
    <col min="12530" max="12530" width="21.7109375" style="36" customWidth="1"/>
    <col min="12531" max="12531" width="48.140625" style="36" customWidth="1"/>
    <col min="12532" max="12532" width="29.7109375" style="36" customWidth="1"/>
    <col min="12533" max="12533" width="11.42578125" style="36" customWidth="1"/>
    <col min="12534" max="12534" width="7.5703125" style="36" customWidth="1"/>
    <col min="12535" max="12535" width="11.7109375" style="36" customWidth="1"/>
    <col min="12536" max="12536" width="7.140625" style="36" customWidth="1"/>
    <col min="12537" max="12537" width="0" style="36" hidden="1" customWidth="1"/>
    <col min="12538" max="12539" width="19.140625" style="36" customWidth="1"/>
    <col min="12540" max="12540" width="20.42578125" style="36" customWidth="1"/>
    <col min="12541" max="12541" width="20.85546875" style="36" customWidth="1"/>
    <col min="12542" max="12543" width="22" style="36" customWidth="1"/>
    <col min="12544" max="12544" width="0" style="36" hidden="1" customWidth="1"/>
    <col min="12545" max="12545" width="27.28515625" style="36" customWidth="1"/>
    <col min="12546" max="12546" width="18.140625" style="36" bestFit="1" customWidth="1"/>
    <col min="12547" max="12547" width="11.42578125" style="36" bestFit="1" customWidth="1"/>
    <col min="12548" max="12548" width="11.5703125" style="36" bestFit="1" customWidth="1"/>
    <col min="12549" max="12784" width="9.140625" style="36"/>
    <col min="12785" max="12785" width="0" style="36" hidden="1" customWidth="1"/>
    <col min="12786" max="12786" width="21.7109375" style="36" customWidth="1"/>
    <col min="12787" max="12787" width="48.140625" style="36" customWidth="1"/>
    <col min="12788" max="12788" width="29.7109375" style="36" customWidth="1"/>
    <col min="12789" max="12789" width="11.42578125" style="36" customWidth="1"/>
    <col min="12790" max="12790" width="7.5703125" style="36" customWidth="1"/>
    <col min="12791" max="12791" width="11.7109375" style="36" customWidth="1"/>
    <col min="12792" max="12792" width="7.140625" style="36" customWidth="1"/>
    <col min="12793" max="12793" width="0" style="36" hidden="1" customWidth="1"/>
    <col min="12794" max="12795" width="19.140625" style="36" customWidth="1"/>
    <col min="12796" max="12796" width="20.42578125" style="36" customWidth="1"/>
    <col min="12797" max="12797" width="20.85546875" style="36" customWidth="1"/>
    <col min="12798" max="12799" width="22" style="36" customWidth="1"/>
    <col min="12800" max="12800" width="0" style="36" hidden="1" customWidth="1"/>
    <col min="12801" max="12801" width="27.28515625" style="36" customWidth="1"/>
    <col min="12802" max="12802" width="18.140625" style="36" bestFit="1" customWidth="1"/>
    <col min="12803" max="12803" width="11.42578125" style="36" bestFit="1" customWidth="1"/>
    <col min="12804" max="12804" width="11.5703125" style="36" bestFit="1" customWidth="1"/>
    <col min="12805" max="13040" width="9.140625" style="36"/>
    <col min="13041" max="13041" width="0" style="36" hidden="1" customWidth="1"/>
    <col min="13042" max="13042" width="21.7109375" style="36" customWidth="1"/>
    <col min="13043" max="13043" width="48.140625" style="36" customWidth="1"/>
    <col min="13044" max="13044" width="29.7109375" style="36" customWidth="1"/>
    <col min="13045" max="13045" width="11.42578125" style="36" customWidth="1"/>
    <col min="13046" max="13046" width="7.5703125" style="36" customWidth="1"/>
    <col min="13047" max="13047" width="11.7109375" style="36" customWidth="1"/>
    <col min="13048" max="13048" width="7.140625" style="36" customWidth="1"/>
    <col min="13049" max="13049" width="0" style="36" hidden="1" customWidth="1"/>
    <col min="13050" max="13051" width="19.140625" style="36" customWidth="1"/>
    <col min="13052" max="13052" width="20.42578125" style="36" customWidth="1"/>
    <col min="13053" max="13053" width="20.85546875" style="36" customWidth="1"/>
    <col min="13054" max="13055" width="22" style="36" customWidth="1"/>
    <col min="13056" max="13056" width="0" style="36" hidden="1" customWidth="1"/>
    <col min="13057" max="13057" width="27.28515625" style="36" customWidth="1"/>
    <col min="13058" max="13058" width="18.140625" style="36" bestFit="1" customWidth="1"/>
    <col min="13059" max="13059" width="11.42578125" style="36" bestFit="1" customWidth="1"/>
    <col min="13060" max="13060" width="11.5703125" style="36" bestFit="1" customWidth="1"/>
    <col min="13061" max="13296" width="9.140625" style="36"/>
    <col min="13297" max="13297" width="0" style="36" hidden="1" customWidth="1"/>
    <col min="13298" max="13298" width="21.7109375" style="36" customWidth="1"/>
    <col min="13299" max="13299" width="48.140625" style="36" customWidth="1"/>
    <col min="13300" max="13300" width="29.7109375" style="36" customWidth="1"/>
    <col min="13301" max="13301" width="11.42578125" style="36" customWidth="1"/>
    <col min="13302" max="13302" width="7.5703125" style="36" customWidth="1"/>
    <col min="13303" max="13303" width="11.7109375" style="36" customWidth="1"/>
    <col min="13304" max="13304" width="7.140625" style="36" customWidth="1"/>
    <col min="13305" max="13305" width="0" style="36" hidden="1" customWidth="1"/>
    <col min="13306" max="13307" width="19.140625" style="36" customWidth="1"/>
    <col min="13308" max="13308" width="20.42578125" style="36" customWidth="1"/>
    <col min="13309" max="13309" width="20.85546875" style="36" customWidth="1"/>
    <col min="13310" max="13311" width="22" style="36" customWidth="1"/>
    <col min="13312" max="13312" width="0" style="36" hidden="1" customWidth="1"/>
    <col min="13313" max="13313" width="27.28515625" style="36" customWidth="1"/>
    <col min="13314" max="13314" width="18.140625" style="36" bestFit="1" customWidth="1"/>
    <col min="13315" max="13315" width="11.42578125" style="36" bestFit="1" customWidth="1"/>
    <col min="13316" max="13316" width="11.5703125" style="36" bestFit="1" customWidth="1"/>
    <col min="13317" max="13552" width="9.140625" style="36"/>
    <col min="13553" max="13553" width="0" style="36" hidden="1" customWidth="1"/>
    <col min="13554" max="13554" width="21.7109375" style="36" customWidth="1"/>
    <col min="13555" max="13555" width="48.140625" style="36" customWidth="1"/>
    <col min="13556" max="13556" width="29.7109375" style="36" customWidth="1"/>
    <col min="13557" max="13557" width="11.42578125" style="36" customWidth="1"/>
    <col min="13558" max="13558" width="7.5703125" style="36" customWidth="1"/>
    <col min="13559" max="13559" width="11.7109375" style="36" customWidth="1"/>
    <col min="13560" max="13560" width="7.140625" style="36" customWidth="1"/>
    <col min="13561" max="13561" width="0" style="36" hidden="1" customWidth="1"/>
    <col min="13562" max="13563" width="19.140625" style="36" customWidth="1"/>
    <col min="13564" max="13564" width="20.42578125" style="36" customWidth="1"/>
    <col min="13565" max="13565" width="20.85546875" style="36" customWidth="1"/>
    <col min="13566" max="13567" width="22" style="36" customWidth="1"/>
    <col min="13568" max="13568" width="0" style="36" hidden="1" customWidth="1"/>
    <col min="13569" max="13569" width="27.28515625" style="36" customWidth="1"/>
    <col min="13570" max="13570" width="18.140625" style="36" bestFit="1" customWidth="1"/>
    <col min="13571" max="13571" width="11.42578125" style="36" bestFit="1" customWidth="1"/>
    <col min="13572" max="13572" width="11.5703125" style="36" bestFit="1" customWidth="1"/>
    <col min="13573" max="13808" width="9.140625" style="36"/>
    <col min="13809" max="13809" width="0" style="36" hidden="1" customWidth="1"/>
    <col min="13810" max="13810" width="21.7109375" style="36" customWidth="1"/>
    <col min="13811" max="13811" width="48.140625" style="36" customWidth="1"/>
    <col min="13812" max="13812" width="29.7109375" style="36" customWidth="1"/>
    <col min="13813" max="13813" width="11.42578125" style="36" customWidth="1"/>
    <col min="13814" max="13814" width="7.5703125" style="36" customWidth="1"/>
    <col min="13815" max="13815" width="11.7109375" style="36" customWidth="1"/>
    <col min="13816" max="13816" width="7.140625" style="36" customWidth="1"/>
    <col min="13817" max="13817" width="0" style="36" hidden="1" customWidth="1"/>
    <col min="13818" max="13819" width="19.140625" style="36" customWidth="1"/>
    <col min="13820" max="13820" width="20.42578125" style="36" customWidth="1"/>
    <col min="13821" max="13821" width="20.85546875" style="36" customWidth="1"/>
    <col min="13822" max="13823" width="22" style="36" customWidth="1"/>
    <col min="13824" max="13824" width="0" style="36" hidden="1" customWidth="1"/>
    <col min="13825" max="13825" width="27.28515625" style="36" customWidth="1"/>
    <col min="13826" max="13826" width="18.140625" style="36" bestFit="1" customWidth="1"/>
    <col min="13827" max="13827" width="11.42578125" style="36" bestFit="1" customWidth="1"/>
    <col min="13828" max="13828" width="11.5703125" style="36" bestFit="1" customWidth="1"/>
    <col min="13829" max="14064" width="9.140625" style="36"/>
    <col min="14065" max="14065" width="0" style="36" hidden="1" customWidth="1"/>
    <col min="14066" max="14066" width="21.7109375" style="36" customWidth="1"/>
    <col min="14067" max="14067" width="48.140625" style="36" customWidth="1"/>
    <col min="14068" max="14068" width="29.7109375" style="36" customWidth="1"/>
    <col min="14069" max="14069" width="11.42578125" style="36" customWidth="1"/>
    <col min="14070" max="14070" width="7.5703125" style="36" customWidth="1"/>
    <col min="14071" max="14071" width="11.7109375" style="36" customWidth="1"/>
    <col min="14072" max="14072" width="7.140625" style="36" customWidth="1"/>
    <col min="14073" max="14073" width="0" style="36" hidden="1" customWidth="1"/>
    <col min="14074" max="14075" width="19.140625" style="36" customWidth="1"/>
    <col min="14076" max="14076" width="20.42578125" style="36" customWidth="1"/>
    <col min="14077" max="14077" width="20.85546875" style="36" customWidth="1"/>
    <col min="14078" max="14079" width="22" style="36" customWidth="1"/>
    <col min="14080" max="14080" width="0" style="36" hidden="1" customWidth="1"/>
    <col min="14081" max="14081" width="27.28515625" style="36" customWidth="1"/>
    <col min="14082" max="14082" width="18.140625" style="36" bestFit="1" customWidth="1"/>
    <col min="14083" max="14083" width="11.42578125" style="36" bestFit="1" customWidth="1"/>
    <col min="14084" max="14084" width="11.5703125" style="36" bestFit="1" customWidth="1"/>
    <col min="14085" max="14320" width="9.140625" style="36"/>
    <col min="14321" max="14321" width="0" style="36" hidden="1" customWidth="1"/>
    <col min="14322" max="14322" width="21.7109375" style="36" customWidth="1"/>
    <col min="14323" max="14323" width="48.140625" style="36" customWidth="1"/>
    <col min="14324" max="14324" width="29.7109375" style="36" customWidth="1"/>
    <col min="14325" max="14325" width="11.42578125" style="36" customWidth="1"/>
    <col min="14326" max="14326" width="7.5703125" style="36" customWidth="1"/>
    <col min="14327" max="14327" width="11.7109375" style="36" customWidth="1"/>
    <col min="14328" max="14328" width="7.140625" style="36" customWidth="1"/>
    <col min="14329" max="14329" width="0" style="36" hidden="1" customWidth="1"/>
    <col min="14330" max="14331" width="19.140625" style="36" customWidth="1"/>
    <col min="14332" max="14332" width="20.42578125" style="36" customWidth="1"/>
    <col min="14333" max="14333" width="20.85546875" style="36" customWidth="1"/>
    <col min="14334" max="14335" width="22" style="36" customWidth="1"/>
    <col min="14336" max="14336" width="0" style="36" hidden="1" customWidth="1"/>
    <col min="14337" max="14337" width="27.28515625" style="36" customWidth="1"/>
    <col min="14338" max="14338" width="18.140625" style="36" bestFit="1" customWidth="1"/>
    <col min="14339" max="14339" width="11.42578125" style="36" bestFit="1" customWidth="1"/>
    <col min="14340" max="14340" width="11.5703125" style="36" bestFit="1" customWidth="1"/>
    <col min="14341" max="14576" width="9.140625" style="36"/>
    <col min="14577" max="14577" width="0" style="36" hidden="1" customWidth="1"/>
    <col min="14578" max="14578" width="21.7109375" style="36" customWidth="1"/>
    <col min="14579" max="14579" width="48.140625" style="36" customWidth="1"/>
    <col min="14580" max="14580" width="29.7109375" style="36" customWidth="1"/>
    <col min="14581" max="14581" width="11.42578125" style="36" customWidth="1"/>
    <col min="14582" max="14582" width="7.5703125" style="36" customWidth="1"/>
    <col min="14583" max="14583" width="11.7109375" style="36" customWidth="1"/>
    <col min="14584" max="14584" width="7.140625" style="36" customWidth="1"/>
    <col min="14585" max="14585" width="0" style="36" hidden="1" customWidth="1"/>
    <col min="14586" max="14587" width="19.140625" style="36" customWidth="1"/>
    <col min="14588" max="14588" width="20.42578125" style="36" customWidth="1"/>
    <col min="14589" max="14589" width="20.85546875" style="36" customWidth="1"/>
    <col min="14590" max="14591" width="22" style="36" customWidth="1"/>
    <col min="14592" max="14592" width="0" style="36" hidden="1" customWidth="1"/>
    <col min="14593" max="14593" width="27.28515625" style="36" customWidth="1"/>
    <col min="14594" max="14594" width="18.140625" style="36" bestFit="1" customWidth="1"/>
    <col min="14595" max="14595" width="11.42578125" style="36" bestFit="1" customWidth="1"/>
    <col min="14596" max="14596" width="11.5703125" style="36" bestFit="1" customWidth="1"/>
    <col min="14597" max="14832" width="9.140625" style="36"/>
    <col min="14833" max="14833" width="0" style="36" hidden="1" customWidth="1"/>
    <col min="14834" max="14834" width="21.7109375" style="36" customWidth="1"/>
    <col min="14835" max="14835" width="48.140625" style="36" customWidth="1"/>
    <col min="14836" max="14836" width="29.7109375" style="36" customWidth="1"/>
    <col min="14837" max="14837" width="11.42578125" style="36" customWidth="1"/>
    <col min="14838" max="14838" width="7.5703125" style="36" customWidth="1"/>
    <col min="14839" max="14839" width="11.7109375" style="36" customWidth="1"/>
    <col min="14840" max="14840" width="7.140625" style="36" customWidth="1"/>
    <col min="14841" max="14841" width="0" style="36" hidden="1" customWidth="1"/>
    <col min="14842" max="14843" width="19.140625" style="36" customWidth="1"/>
    <col min="14844" max="14844" width="20.42578125" style="36" customWidth="1"/>
    <col min="14845" max="14845" width="20.85546875" style="36" customWidth="1"/>
    <col min="14846" max="14847" width="22" style="36" customWidth="1"/>
    <col min="14848" max="14848" width="0" style="36" hidden="1" customWidth="1"/>
    <col min="14849" max="14849" width="27.28515625" style="36" customWidth="1"/>
    <col min="14850" max="14850" width="18.140625" style="36" bestFit="1" customWidth="1"/>
    <col min="14851" max="14851" width="11.42578125" style="36" bestFit="1" customWidth="1"/>
    <col min="14852" max="14852" width="11.5703125" style="36" bestFit="1" customWidth="1"/>
    <col min="14853" max="15088" width="9.140625" style="36"/>
    <col min="15089" max="15089" width="0" style="36" hidden="1" customWidth="1"/>
    <col min="15090" max="15090" width="21.7109375" style="36" customWidth="1"/>
    <col min="15091" max="15091" width="48.140625" style="36" customWidth="1"/>
    <col min="15092" max="15092" width="29.7109375" style="36" customWidth="1"/>
    <col min="15093" max="15093" width="11.42578125" style="36" customWidth="1"/>
    <col min="15094" max="15094" width="7.5703125" style="36" customWidth="1"/>
    <col min="15095" max="15095" width="11.7109375" style="36" customWidth="1"/>
    <col min="15096" max="15096" width="7.140625" style="36" customWidth="1"/>
    <col min="15097" max="15097" width="0" style="36" hidden="1" customWidth="1"/>
    <col min="15098" max="15099" width="19.140625" style="36" customWidth="1"/>
    <col min="15100" max="15100" width="20.42578125" style="36" customWidth="1"/>
    <col min="15101" max="15101" width="20.85546875" style="36" customWidth="1"/>
    <col min="15102" max="15103" width="22" style="36" customWidth="1"/>
    <col min="15104" max="15104" width="0" style="36" hidden="1" customWidth="1"/>
    <col min="15105" max="15105" width="27.28515625" style="36" customWidth="1"/>
    <col min="15106" max="15106" width="18.140625" style="36" bestFit="1" customWidth="1"/>
    <col min="15107" max="15107" width="11.42578125" style="36" bestFit="1" customWidth="1"/>
    <col min="15108" max="15108" width="11.5703125" style="36" bestFit="1" customWidth="1"/>
    <col min="15109" max="15344" width="9.140625" style="36"/>
    <col min="15345" max="15345" width="0" style="36" hidden="1" customWidth="1"/>
    <col min="15346" max="15346" width="21.7109375" style="36" customWidth="1"/>
    <col min="15347" max="15347" width="48.140625" style="36" customWidth="1"/>
    <col min="15348" max="15348" width="29.7109375" style="36" customWidth="1"/>
    <col min="15349" max="15349" width="11.42578125" style="36" customWidth="1"/>
    <col min="15350" max="15350" width="7.5703125" style="36" customWidth="1"/>
    <col min="15351" max="15351" width="11.7109375" style="36" customWidth="1"/>
    <col min="15352" max="15352" width="7.140625" style="36" customWidth="1"/>
    <col min="15353" max="15353" width="0" style="36" hidden="1" customWidth="1"/>
    <col min="15354" max="15355" width="19.140625" style="36" customWidth="1"/>
    <col min="15356" max="15356" width="20.42578125" style="36" customWidth="1"/>
    <col min="15357" max="15357" width="20.85546875" style="36" customWidth="1"/>
    <col min="15358" max="15359" width="22" style="36" customWidth="1"/>
    <col min="15360" max="15360" width="0" style="36" hidden="1" customWidth="1"/>
    <col min="15361" max="15361" width="27.28515625" style="36" customWidth="1"/>
    <col min="15362" max="15362" width="18.140625" style="36" bestFit="1" customWidth="1"/>
    <col min="15363" max="15363" width="11.42578125" style="36" bestFit="1" customWidth="1"/>
    <col min="15364" max="15364" width="11.5703125" style="36" bestFit="1" customWidth="1"/>
    <col min="15365" max="15600" width="9.140625" style="36"/>
    <col min="15601" max="15601" width="0" style="36" hidden="1" customWidth="1"/>
    <col min="15602" max="15602" width="21.7109375" style="36" customWidth="1"/>
    <col min="15603" max="15603" width="48.140625" style="36" customWidth="1"/>
    <col min="15604" max="15604" width="29.7109375" style="36" customWidth="1"/>
    <col min="15605" max="15605" width="11.42578125" style="36" customWidth="1"/>
    <col min="15606" max="15606" width="7.5703125" style="36" customWidth="1"/>
    <col min="15607" max="15607" width="11.7109375" style="36" customWidth="1"/>
    <col min="15608" max="15608" width="7.140625" style="36" customWidth="1"/>
    <col min="15609" max="15609" width="0" style="36" hidden="1" customWidth="1"/>
    <col min="15610" max="15611" width="19.140625" style="36" customWidth="1"/>
    <col min="15612" max="15612" width="20.42578125" style="36" customWidth="1"/>
    <col min="15613" max="15613" width="20.85546875" style="36" customWidth="1"/>
    <col min="15614" max="15615" width="22" style="36" customWidth="1"/>
    <col min="15616" max="15616" width="0" style="36" hidden="1" customWidth="1"/>
    <col min="15617" max="15617" width="27.28515625" style="36" customWidth="1"/>
    <col min="15618" max="15618" width="18.140625" style="36" bestFit="1" customWidth="1"/>
    <col min="15619" max="15619" width="11.42578125" style="36" bestFit="1" customWidth="1"/>
    <col min="15620" max="15620" width="11.5703125" style="36" bestFit="1" customWidth="1"/>
    <col min="15621" max="15856" width="9.140625" style="36"/>
    <col min="15857" max="15857" width="0" style="36" hidden="1" customWidth="1"/>
    <col min="15858" max="15858" width="21.7109375" style="36" customWidth="1"/>
    <col min="15859" max="15859" width="48.140625" style="36" customWidth="1"/>
    <col min="15860" max="15860" width="29.7109375" style="36" customWidth="1"/>
    <col min="15861" max="15861" width="11.42578125" style="36" customWidth="1"/>
    <col min="15862" max="15862" width="7.5703125" style="36" customWidth="1"/>
    <col min="15863" max="15863" width="11.7109375" style="36" customWidth="1"/>
    <col min="15864" max="15864" width="7.140625" style="36" customWidth="1"/>
    <col min="15865" max="15865" width="0" style="36" hidden="1" customWidth="1"/>
    <col min="15866" max="15867" width="19.140625" style="36" customWidth="1"/>
    <col min="15868" max="15868" width="20.42578125" style="36" customWidth="1"/>
    <col min="15869" max="15869" width="20.85546875" style="36" customWidth="1"/>
    <col min="15870" max="15871" width="22" style="36" customWidth="1"/>
    <col min="15872" max="15872" width="0" style="36" hidden="1" customWidth="1"/>
    <col min="15873" max="15873" width="27.28515625" style="36" customWidth="1"/>
    <col min="15874" max="15874" width="18.140625" style="36" bestFit="1" customWidth="1"/>
    <col min="15875" max="15875" width="11.42578125" style="36" bestFit="1" customWidth="1"/>
    <col min="15876" max="15876" width="11.5703125" style="36" bestFit="1" customWidth="1"/>
    <col min="15877" max="16112" width="9.140625" style="36"/>
    <col min="16113" max="16113" width="0" style="36" hidden="1" customWidth="1"/>
    <col min="16114" max="16114" width="21.7109375" style="36" customWidth="1"/>
    <col min="16115" max="16115" width="48.140625" style="36" customWidth="1"/>
    <col min="16116" max="16116" width="29.7109375" style="36" customWidth="1"/>
    <col min="16117" max="16117" width="11.42578125" style="36" customWidth="1"/>
    <col min="16118" max="16118" width="7.5703125" style="36" customWidth="1"/>
    <col min="16119" max="16119" width="11.7109375" style="36" customWidth="1"/>
    <col min="16120" max="16120" width="7.140625" style="36" customWidth="1"/>
    <col min="16121" max="16121" width="0" style="36" hidden="1" customWidth="1"/>
    <col min="16122" max="16123" width="19.140625" style="36" customWidth="1"/>
    <col min="16124" max="16124" width="20.42578125" style="36" customWidth="1"/>
    <col min="16125" max="16125" width="20.85546875" style="36" customWidth="1"/>
    <col min="16126" max="16127" width="22" style="36" customWidth="1"/>
    <col min="16128" max="16128" width="0" style="36" hidden="1" customWidth="1"/>
    <col min="16129" max="16129" width="27.28515625" style="36" customWidth="1"/>
    <col min="16130" max="16130" width="18.140625" style="36" bestFit="1" customWidth="1"/>
    <col min="16131" max="16131" width="11.42578125" style="36" bestFit="1" customWidth="1"/>
    <col min="16132" max="16132" width="11.5703125" style="36" bestFit="1" customWidth="1"/>
    <col min="16133" max="16384" width="9.140625" style="36"/>
  </cols>
  <sheetData>
    <row r="1" spans="1:15" s="76" customFormat="1" ht="24.95" customHeight="1" x14ac:dyDescent="0.25">
      <c r="A1" s="75"/>
      <c r="B1" s="75"/>
      <c r="C1" s="75"/>
      <c r="D1" s="75"/>
      <c r="E1" s="75"/>
      <c r="F1" s="81"/>
      <c r="G1" s="81"/>
      <c r="I1" s="130"/>
      <c r="J1" s="134"/>
      <c r="K1" s="134"/>
      <c r="L1" s="213" t="s">
        <v>97</v>
      </c>
      <c r="M1" s="213"/>
      <c r="N1" s="213"/>
      <c r="O1" s="213"/>
    </row>
    <row r="2" spans="1:15" s="76" customFormat="1" ht="24.95" customHeight="1" x14ac:dyDescent="0.25">
      <c r="A2" s="75"/>
      <c r="B2" s="75"/>
      <c r="C2" s="75"/>
      <c r="D2" s="75"/>
      <c r="E2" s="75"/>
      <c r="F2" s="81"/>
      <c r="G2" s="81"/>
      <c r="I2" s="130"/>
      <c r="J2" s="134"/>
      <c r="K2" s="134"/>
      <c r="L2" s="213" t="s">
        <v>90</v>
      </c>
      <c r="M2" s="213"/>
      <c r="N2" s="213"/>
      <c r="O2" s="213"/>
    </row>
    <row r="3" spans="1:15" s="76" customFormat="1" ht="24.95" customHeight="1" x14ac:dyDescent="0.25">
      <c r="A3" s="75"/>
      <c r="B3" s="75"/>
      <c r="C3" s="75"/>
      <c r="D3" s="75"/>
      <c r="E3" s="75"/>
      <c r="F3" s="81"/>
      <c r="G3" s="81"/>
      <c r="I3" s="130"/>
      <c r="J3" s="134"/>
      <c r="K3" s="134"/>
      <c r="L3" s="213" t="s">
        <v>91</v>
      </c>
      <c r="M3" s="213"/>
      <c r="N3" s="213"/>
      <c r="O3" s="213"/>
    </row>
    <row r="4" spans="1:15" s="79" customFormat="1" ht="24.95" customHeight="1" x14ac:dyDescent="0.25">
      <c r="A4" s="77"/>
      <c r="B4" s="77"/>
      <c r="C4" s="77"/>
      <c r="D4" s="77"/>
      <c r="E4" s="77"/>
      <c r="F4" s="82"/>
      <c r="G4" s="78"/>
      <c r="I4" s="131"/>
      <c r="J4" s="131"/>
      <c r="K4" s="131"/>
      <c r="L4" s="214" t="s">
        <v>12</v>
      </c>
      <c r="M4" s="214"/>
      <c r="N4" s="214"/>
      <c r="O4" s="214"/>
    </row>
    <row r="5" spans="1:15" ht="42.75" customHeight="1" x14ac:dyDescent="0.4">
      <c r="A5" s="37"/>
      <c r="B5" s="38"/>
      <c r="C5" s="38"/>
      <c r="D5" s="38"/>
      <c r="E5" s="39"/>
      <c r="F5" s="39"/>
      <c r="G5" s="39"/>
      <c r="H5" s="39"/>
      <c r="I5" s="39"/>
      <c r="J5" s="39"/>
      <c r="K5" s="39"/>
      <c r="L5" s="122"/>
      <c r="M5" s="122"/>
      <c r="N5" s="122"/>
      <c r="O5" s="122"/>
    </row>
    <row r="6" spans="1:15" s="40" customFormat="1" ht="69" customHeight="1" x14ac:dyDescent="0.3">
      <c r="A6" s="215" t="s">
        <v>180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</row>
    <row r="7" spans="1:15" s="40" customFormat="1" ht="48" customHeight="1" x14ac:dyDescent="0.3">
      <c r="A7" s="216"/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154"/>
      <c r="M7" s="123"/>
      <c r="N7" s="123"/>
      <c r="O7" s="123"/>
    </row>
    <row r="8" spans="1:15" s="42" customFormat="1" ht="33" customHeight="1" x14ac:dyDescent="0.25">
      <c r="A8" s="217" t="s">
        <v>0</v>
      </c>
      <c r="B8" s="218" t="s">
        <v>1</v>
      </c>
      <c r="C8" s="218" t="s">
        <v>2</v>
      </c>
      <c r="D8" s="210" t="s">
        <v>3</v>
      </c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2"/>
    </row>
    <row r="9" spans="1:15" s="42" customFormat="1" ht="90" customHeight="1" x14ac:dyDescent="0.25">
      <c r="A9" s="217"/>
      <c r="B9" s="218"/>
      <c r="C9" s="218"/>
      <c r="D9" s="43" t="s">
        <v>31</v>
      </c>
      <c r="E9" s="44" t="s">
        <v>4</v>
      </c>
      <c r="F9" s="86" t="s">
        <v>5</v>
      </c>
      <c r="G9" s="104" t="s">
        <v>6</v>
      </c>
      <c r="H9" s="107" t="s">
        <v>7</v>
      </c>
      <c r="I9" s="96" t="s">
        <v>8</v>
      </c>
      <c r="J9" s="132" t="s">
        <v>9</v>
      </c>
      <c r="K9" s="151" t="s">
        <v>10</v>
      </c>
      <c r="L9" s="145">
        <v>2021</v>
      </c>
      <c r="M9" s="145">
        <v>2022</v>
      </c>
      <c r="N9" s="145">
        <v>2023</v>
      </c>
      <c r="O9" s="120">
        <v>2024</v>
      </c>
    </row>
    <row r="10" spans="1:15" s="41" customFormat="1" ht="51" customHeight="1" x14ac:dyDescent="0.25">
      <c r="A10" s="218" t="s">
        <v>11</v>
      </c>
      <c r="B10" s="218" t="s">
        <v>124</v>
      </c>
      <c r="C10" s="43" t="s">
        <v>13</v>
      </c>
      <c r="D10" s="45">
        <f>D12+D13+D14+D15+D16+D17+D18</f>
        <v>18621420.612</v>
      </c>
      <c r="E10" s="45">
        <f t="shared" ref="E10:O10" si="0">E12+E13+E14+E15+E16+E17+E18</f>
        <v>1352307.5</v>
      </c>
      <c r="F10" s="45">
        <f t="shared" si="0"/>
        <v>1327573.8999999999</v>
      </c>
      <c r="G10" s="45">
        <f t="shared" si="0"/>
        <v>1376459.1520000002</v>
      </c>
      <c r="H10" s="45">
        <f t="shared" si="0"/>
        <v>1409292</v>
      </c>
      <c r="I10" s="45">
        <f t="shared" si="0"/>
        <v>1486637.5000000002</v>
      </c>
      <c r="J10" s="45">
        <f t="shared" si="0"/>
        <v>1518617.8</v>
      </c>
      <c r="K10" s="45">
        <f t="shared" si="0"/>
        <v>1555471.5</v>
      </c>
      <c r="L10" s="45">
        <f t="shared" si="0"/>
        <v>1674399.7500000002</v>
      </c>
      <c r="M10" s="45">
        <f t="shared" si="0"/>
        <v>2126971.5100000002</v>
      </c>
      <c r="N10" s="45">
        <f t="shared" si="0"/>
        <v>2341911</v>
      </c>
      <c r="O10" s="45">
        <f t="shared" si="0"/>
        <v>2451779</v>
      </c>
    </row>
    <row r="11" spans="1:15" s="41" customFormat="1" ht="21.75" customHeight="1" x14ac:dyDescent="0.25">
      <c r="A11" s="218"/>
      <c r="B11" s="218"/>
      <c r="C11" s="43" t="s">
        <v>125</v>
      </c>
      <c r="D11" s="47"/>
      <c r="E11" s="47"/>
      <c r="F11" s="47"/>
      <c r="G11" s="47"/>
      <c r="H11" s="47"/>
      <c r="I11" s="47"/>
      <c r="J11" s="47"/>
      <c r="K11" s="47"/>
      <c r="L11" s="140"/>
      <c r="M11" s="47"/>
      <c r="N11" s="47"/>
      <c r="O11" s="47"/>
    </row>
    <row r="12" spans="1:15" s="41" customFormat="1" ht="63" customHeight="1" x14ac:dyDescent="0.25">
      <c r="A12" s="218"/>
      <c r="B12" s="218"/>
      <c r="C12" s="43" t="s">
        <v>14</v>
      </c>
      <c r="D12" s="45">
        <f>SUM(E12:O12)</f>
        <v>13909012.462000001</v>
      </c>
      <c r="E12" s="45">
        <f t="shared" ref="E12:O12" si="1">E21+E38+E41+E50+E56+E59</f>
        <v>1017954.5</v>
      </c>
      <c r="F12" s="45">
        <f t="shared" si="1"/>
        <v>987451.9</v>
      </c>
      <c r="G12" s="45">
        <f t="shared" si="1"/>
        <v>1023301.552</v>
      </c>
      <c r="H12" s="45">
        <f t="shared" si="1"/>
        <v>1056628</v>
      </c>
      <c r="I12" s="45">
        <f t="shared" si="1"/>
        <v>1121221.2000000002</v>
      </c>
      <c r="J12" s="45">
        <f t="shared" si="1"/>
        <v>1144838.1000000001</v>
      </c>
      <c r="K12" s="45">
        <f t="shared" si="1"/>
        <v>1170925</v>
      </c>
      <c r="L12" s="45">
        <f t="shared" si="1"/>
        <v>1255540</v>
      </c>
      <c r="M12" s="45">
        <f t="shared" si="1"/>
        <v>1578520.21</v>
      </c>
      <c r="N12" s="45">
        <f t="shared" si="1"/>
        <v>1736272</v>
      </c>
      <c r="O12" s="45">
        <f t="shared" si="1"/>
        <v>1816360</v>
      </c>
    </row>
    <row r="13" spans="1:15" s="41" customFormat="1" ht="63" customHeight="1" x14ac:dyDescent="0.25">
      <c r="A13" s="218"/>
      <c r="B13" s="218"/>
      <c r="C13" s="43" t="s">
        <v>15</v>
      </c>
      <c r="D13" s="45">
        <f t="shared" ref="D13:D59" si="2">SUM(E13:O13)</f>
        <v>810604.6</v>
      </c>
      <c r="E13" s="45">
        <f t="shared" ref="E13:O13" si="3">E22+E30</f>
        <v>57080</v>
      </c>
      <c r="F13" s="45">
        <f t="shared" si="3"/>
        <v>59416</v>
      </c>
      <c r="G13" s="45">
        <f t="shared" si="3"/>
        <v>63700</v>
      </c>
      <c r="H13" s="45">
        <f t="shared" si="3"/>
        <v>62682</v>
      </c>
      <c r="I13" s="45">
        <f t="shared" si="3"/>
        <v>64793</v>
      </c>
      <c r="J13" s="45">
        <f t="shared" si="3"/>
        <v>64961.5</v>
      </c>
      <c r="K13" s="45">
        <f t="shared" si="3"/>
        <v>65668.5</v>
      </c>
      <c r="L13" s="45">
        <f t="shared" si="3"/>
        <v>69783.600000000006</v>
      </c>
      <c r="M13" s="45">
        <f t="shared" si="3"/>
        <v>92265</v>
      </c>
      <c r="N13" s="45">
        <f t="shared" si="3"/>
        <v>102677</v>
      </c>
      <c r="O13" s="45">
        <f t="shared" si="3"/>
        <v>107578</v>
      </c>
    </row>
    <row r="14" spans="1:15" s="41" customFormat="1" ht="63" customHeight="1" x14ac:dyDescent="0.25">
      <c r="A14" s="218"/>
      <c r="B14" s="218"/>
      <c r="C14" s="43" t="s">
        <v>16</v>
      </c>
      <c r="D14" s="45">
        <f t="shared" si="2"/>
        <v>818930.4</v>
      </c>
      <c r="E14" s="45">
        <f t="shared" ref="E14:O14" si="4">E23+E31</f>
        <v>61033</v>
      </c>
      <c r="F14" s="45">
        <f t="shared" si="4"/>
        <v>60112</v>
      </c>
      <c r="G14" s="45">
        <f t="shared" si="4"/>
        <v>61607</v>
      </c>
      <c r="H14" s="45">
        <f t="shared" si="4"/>
        <v>62585</v>
      </c>
      <c r="I14" s="45">
        <f t="shared" si="4"/>
        <v>64051</v>
      </c>
      <c r="J14" s="45">
        <f t="shared" si="4"/>
        <v>65751</v>
      </c>
      <c r="K14" s="45">
        <f t="shared" si="4"/>
        <v>67539</v>
      </c>
      <c r="L14" s="45">
        <f t="shared" si="4"/>
        <v>72877.399999999994</v>
      </c>
      <c r="M14" s="45">
        <f t="shared" si="4"/>
        <v>92298</v>
      </c>
      <c r="N14" s="45">
        <f t="shared" si="4"/>
        <v>103277</v>
      </c>
      <c r="O14" s="45">
        <f t="shared" si="4"/>
        <v>107800</v>
      </c>
    </row>
    <row r="15" spans="1:15" s="41" customFormat="1" ht="63" customHeight="1" x14ac:dyDescent="0.25">
      <c r="A15" s="218"/>
      <c r="B15" s="218"/>
      <c r="C15" s="43" t="s">
        <v>17</v>
      </c>
      <c r="D15" s="45">
        <f t="shared" si="2"/>
        <v>739830.95</v>
      </c>
      <c r="E15" s="45">
        <f t="shared" ref="E15:O15" si="5">E24+E32</f>
        <v>56072</v>
      </c>
      <c r="F15" s="45">
        <f t="shared" si="5"/>
        <v>55279</v>
      </c>
      <c r="G15" s="45">
        <f t="shared" si="5"/>
        <v>55849</v>
      </c>
      <c r="H15" s="45">
        <f t="shared" si="5"/>
        <v>55750</v>
      </c>
      <c r="I15" s="45">
        <f t="shared" si="5"/>
        <v>57201</v>
      </c>
      <c r="J15" s="45">
        <f t="shared" si="5"/>
        <v>59149</v>
      </c>
      <c r="K15" s="45">
        <f t="shared" si="5"/>
        <v>61763</v>
      </c>
      <c r="L15" s="45">
        <f t="shared" si="5"/>
        <v>64864.85</v>
      </c>
      <c r="M15" s="45">
        <f t="shared" si="5"/>
        <v>83352.100000000006</v>
      </c>
      <c r="N15" s="45">
        <f t="shared" si="5"/>
        <v>93057</v>
      </c>
      <c r="O15" s="45">
        <f t="shared" si="5"/>
        <v>97494</v>
      </c>
    </row>
    <row r="16" spans="1:15" s="41" customFormat="1" ht="63" customHeight="1" x14ac:dyDescent="0.25">
      <c r="A16" s="218"/>
      <c r="B16" s="218"/>
      <c r="C16" s="43" t="s">
        <v>18</v>
      </c>
      <c r="D16" s="45">
        <f t="shared" si="2"/>
        <v>722530.58</v>
      </c>
      <c r="E16" s="45">
        <f t="shared" ref="E16:O16" si="6">E25+E33</f>
        <v>49500</v>
      </c>
      <c r="F16" s="45">
        <f t="shared" si="6"/>
        <v>48899</v>
      </c>
      <c r="G16" s="45">
        <f t="shared" si="6"/>
        <v>50794</v>
      </c>
      <c r="H16" s="45">
        <f t="shared" si="6"/>
        <v>50476</v>
      </c>
      <c r="I16" s="45">
        <f t="shared" si="6"/>
        <v>53938.3</v>
      </c>
      <c r="J16" s="45">
        <f t="shared" si="6"/>
        <v>55386</v>
      </c>
      <c r="K16" s="45">
        <f t="shared" si="6"/>
        <v>59020</v>
      </c>
      <c r="L16" s="45">
        <f t="shared" si="6"/>
        <v>66325.58</v>
      </c>
      <c r="M16" s="45">
        <f t="shared" si="6"/>
        <v>89975.7</v>
      </c>
      <c r="N16" s="45">
        <f t="shared" si="6"/>
        <v>96402</v>
      </c>
      <c r="O16" s="45">
        <f t="shared" si="6"/>
        <v>101814</v>
      </c>
    </row>
    <row r="17" spans="1:15" s="41" customFormat="1" ht="63" customHeight="1" x14ac:dyDescent="0.25">
      <c r="A17" s="218"/>
      <c r="B17" s="218"/>
      <c r="C17" s="43" t="s">
        <v>19</v>
      </c>
      <c r="D17" s="45">
        <f t="shared" si="2"/>
        <v>925022.48</v>
      </c>
      <c r="E17" s="45">
        <f t="shared" ref="E17:O17" si="7">E26+E34</f>
        <v>65828</v>
      </c>
      <c r="F17" s="45">
        <f t="shared" si="7"/>
        <v>68967</v>
      </c>
      <c r="G17" s="45">
        <f t="shared" si="7"/>
        <v>72519.600000000006</v>
      </c>
      <c r="H17" s="45">
        <f t="shared" si="7"/>
        <v>71196</v>
      </c>
      <c r="I17" s="45">
        <f t="shared" si="7"/>
        <v>74741</v>
      </c>
      <c r="J17" s="45">
        <f t="shared" si="7"/>
        <v>75738</v>
      </c>
      <c r="K17" s="45">
        <f t="shared" si="7"/>
        <v>75301</v>
      </c>
      <c r="L17" s="45">
        <f t="shared" si="7"/>
        <v>80388.28</v>
      </c>
      <c r="M17" s="45">
        <f t="shared" si="7"/>
        <v>102919.6</v>
      </c>
      <c r="N17" s="45">
        <f t="shared" si="7"/>
        <v>115889</v>
      </c>
      <c r="O17" s="45">
        <f t="shared" si="7"/>
        <v>121535</v>
      </c>
    </row>
    <row r="18" spans="1:15" s="41" customFormat="1" ht="63" customHeight="1" x14ac:dyDescent="0.25">
      <c r="A18" s="218"/>
      <c r="B18" s="218"/>
      <c r="C18" s="43" t="s">
        <v>20</v>
      </c>
      <c r="D18" s="45">
        <f t="shared" si="2"/>
        <v>695489.14</v>
      </c>
      <c r="E18" s="45">
        <f t="shared" ref="E18:O18" si="8">E27+E35</f>
        <v>44840</v>
      </c>
      <c r="F18" s="45">
        <f t="shared" si="8"/>
        <v>47449</v>
      </c>
      <c r="G18" s="45">
        <f t="shared" si="8"/>
        <v>48688</v>
      </c>
      <c r="H18" s="45">
        <f t="shared" si="8"/>
        <v>49975</v>
      </c>
      <c r="I18" s="45">
        <f t="shared" si="8"/>
        <v>50692</v>
      </c>
      <c r="J18" s="45">
        <f t="shared" si="8"/>
        <v>52794.2</v>
      </c>
      <c r="K18" s="45">
        <f t="shared" si="8"/>
        <v>55255</v>
      </c>
      <c r="L18" s="45">
        <f t="shared" si="8"/>
        <v>64620.04</v>
      </c>
      <c r="M18" s="45">
        <f t="shared" si="8"/>
        <v>87640.9</v>
      </c>
      <c r="N18" s="45">
        <f t="shared" si="8"/>
        <v>94337</v>
      </c>
      <c r="O18" s="45">
        <f t="shared" si="8"/>
        <v>99198</v>
      </c>
    </row>
    <row r="19" spans="1:15" s="41" customFormat="1" ht="35.1" customHeight="1" x14ac:dyDescent="0.25">
      <c r="A19" s="219" t="s">
        <v>36</v>
      </c>
      <c r="B19" s="219" t="s">
        <v>21</v>
      </c>
      <c r="C19" s="43" t="s">
        <v>13</v>
      </c>
      <c r="D19" s="45">
        <f t="shared" si="2"/>
        <v>13537575.502</v>
      </c>
      <c r="E19" s="45">
        <f t="shared" ref="E19:K19" si="9">E21+E22+E23+E24+E25+E26+E27</f>
        <v>958406.5</v>
      </c>
      <c r="F19" s="45">
        <f t="shared" si="9"/>
        <v>971789.9</v>
      </c>
      <c r="G19" s="45">
        <f t="shared" si="9"/>
        <v>1000755.552</v>
      </c>
      <c r="H19" s="45">
        <f t="shared" si="9"/>
        <v>1020139.5</v>
      </c>
      <c r="I19" s="45">
        <f t="shared" si="9"/>
        <v>1067151.3999999999</v>
      </c>
      <c r="J19" s="45">
        <f t="shared" si="9"/>
        <v>1088084.2</v>
      </c>
      <c r="K19" s="45">
        <f t="shared" si="9"/>
        <v>1111462.7</v>
      </c>
      <c r="L19" s="45">
        <f t="shared" ref="L19:O19" si="10">L21+L22+L23+L24+L25+L26+L27</f>
        <v>1202567.0499999998</v>
      </c>
      <c r="M19" s="45">
        <f t="shared" si="10"/>
        <v>1535049.7</v>
      </c>
      <c r="N19" s="45">
        <f t="shared" si="10"/>
        <v>1750004</v>
      </c>
      <c r="O19" s="45">
        <f t="shared" si="10"/>
        <v>1832165</v>
      </c>
    </row>
    <row r="20" spans="1:15" s="41" customFormat="1" ht="21.75" customHeight="1" x14ac:dyDescent="0.25">
      <c r="A20" s="220"/>
      <c r="B20" s="220"/>
      <c r="C20" s="43" t="s">
        <v>125</v>
      </c>
      <c r="D20" s="45"/>
      <c r="E20" s="46"/>
      <c r="F20" s="45"/>
      <c r="G20" s="45"/>
      <c r="H20" s="45"/>
      <c r="I20" s="45"/>
      <c r="J20" s="45"/>
      <c r="K20" s="45"/>
      <c r="L20" s="45"/>
      <c r="M20" s="45"/>
      <c r="N20" s="45"/>
      <c r="O20" s="45"/>
    </row>
    <row r="21" spans="1:15" s="41" customFormat="1" ht="63" customHeight="1" x14ac:dyDescent="0.25">
      <c r="A21" s="220"/>
      <c r="B21" s="220"/>
      <c r="C21" s="43" t="s">
        <v>14</v>
      </c>
      <c r="D21" s="45">
        <f t="shared" si="2"/>
        <v>9028304.7520000003</v>
      </c>
      <c r="E21" s="46">
        <v>639232.5</v>
      </c>
      <c r="F21" s="45">
        <v>646712.9</v>
      </c>
      <c r="G21" s="45">
        <v>662636.55200000003</v>
      </c>
      <c r="H21" s="45">
        <v>682411</v>
      </c>
      <c r="I21" s="45">
        <v>716706</v>
      </c>
      <c r="J21" s="45">
        <v>729054</v>
      </c>
      <c r="K21" s="45">
        <v>741695.2</v>
      </c>
      <c r="L21" s="45">
        <v>804676.2</v>
      </c>
      <c r="M21" s="45">
        <v>1011255.4</v>
      </c>
      <c r="N21" s="45">
        <v>1170772</v>
      </c>
      <c r="O21" s="45">
        <v>1223153</v>
      </c>
    </row>
    <row r="22" spans="1:15" s="41" customFormat="1" ht="63" customHeight="1" x14ac:dyDescent="0.25">
      <c r="A22" s="220"/>
      <c r="B22" s="220"/>
      <c r="C22" s="43" t="s">
        <v>15</v>
      </c>
      <c r="D22" s="45">
        <f t="shared" si="2"/>
        <v>770308.6</v>
      </c>
      <c r="E22" s="46">
        <v>53984</v>
      </c>
      <c r="F22" s="45">
        <v>56348</v>
      </c>
      <c r="G22" s="45">
        <v>60638</v>
      </c>
      <c r="H22" s="45">
        <v>59605</v>
      </c>
      <c r="I22" s="45">
        <v>61792</v>
      </c>
      <c r="J22" s="45">
        <v>62046.5</v>
      </c>
      <c r="K22" s="45">
        <v>62916.5</v>
      </c>
      <c r="L22" s="45">
        <v>65753.600000000006</v>
      </c>
      <c r="M22" s="45">
        <v>87600</v>
      </c>
      <c r="N22" s="45">
        <v>97362</v>
      </c>
      <c r="O22" s="45">
        <v>102263</v>
      </c>
    </row>
    <row r="23" spans="1:15" s="41" customFormat="1" ht="63" customHeight="1" x14ac:dyDescent="0.25">
      <c r="A23" s="220"/>
      <c r="B23" s="220"/>
      <c r="C23" s="43" t="s">
        <v>16</v>
      </c>
      <c r="D23" s="45">
        <f t="shared" si="2"/>
        <v>776687.4</v>
      </c>
      <c r="E23" s="46">
        <v>57944</v>
      </c>
      <c r="F23" s="45">
        <v>57045</v>
      </c>
      <c r="G23" s="45">
        <v>58511</v>
      </c>
      <c r="H23" s="45">
        <v>59431</v>
      </c>
      <c r="I23" s="45">
        <v>60922</v>
      </c>
      <c r="J23" s="45">
        <v>62729</v>
      </c>
      <c r="K23" s="45">
        <v>64479</v>
      </c>
      <c r="L23" s="45">
        <v>68475.399999999994</v>
      </c>
      <c r="M23" s="45">
        <v>87008</v>
      </c>
      <c r="N23" s="45">
        <v>97810</v>
      </c>
      <c r="O23" s="45">
        <v>102333</v>
      </c>
    </row>
    <row r="24" spans="1:15" s="41" customFormat="1" ht="63" customHeight="1" x14ac:dyDescent="0.25">
      <c r="A24" s="220"/>
      <c r="B24" s="220"/>
      <c r="C24" s="43" t="s">
        <v>17</v>
      </c>
      <c r="D24" s="45">
        <f t="shared" si="2"/>
        <v>704121.95</v>
      </c>
      <c r="E24" s="46">
        <v>53423</v>
      </c>
      <c r="F24" s="45">
        <v>52646</v>
      </c>
      <c r="G24" s="45">
        <v>53196</v>
      </c>
      <c r="H24" s="45">
        <v>53133</v>
      </c>
      <c r="I24" s="45">
        <v>54607</v>
      </c>
      <c r="J24" s="45">
        <v>56605</v>
      </c>
      <c r="K24" s="45">
        <v>59254</v>
      </c>
      <c r="L24" s="45">
        <v>61100.85</v>
      </c>
      <c r="M24" s="45">
        <v>78868.100000000006</v>
      </c>
      <c r="N24" s="45">
        <v>88426</v>
      </c>
      <c r="O24" s="45">
        <v>92863</v>
      </c>
    </row>
    <row r="25" spans="1:15" s="41" customFormat="1" ht="63" customHeight="1" x14ac:dyDescent="0.25">
      <c r="A25" s="220"/>
      <c r="B25" s="220"/>
      <c r="C25" s="43" t="s">
        <v>18</v>
      </c>
      <c r="D25" s="45">
        <f t="shared" si="2"/>
        <v>688669.18</v>
      </c>
      <c r="E25" s="46">
        <v>46913</v>
      </c>
      <c r="F25" s="45">
        <v>46395</v>
      </c>
      <c r="G25" s="45">
        <v>48276</v>
      </c>
      <c r="H25" s="45">
        <v>48008.5</v>
      </c>
      <c r="I25" s="45">
        <v>51488.4</v>
      </c>
      <c r="J25" s="45">
        <v>52926</v>
      </c>
      <c r="K25" s="45">
        <v>56449</v>
      </c>
      <c r="L25" s="45">
        <v>62846.58</v>
      </c>
      <c r="M25" s="45">
        <v>85840.7</v>
      </c>
      <c r="N25" s="45">
        <v>92057</v>
      </c>
      <c r="O25" s="45">
        <v>97469</v>
      </c>
    </row>
    <row r="26" spans="1:15" s="41" customFormat="1" ht="63" customHeight="1" x14ac:dyDescent="0.25">
      <c r="A26" s="220"/>
      <c r="B26" s="220"/>
      <c r="C26" s="43" t="s">
        <v>19</v>
      </c>
      <c r="D26" s="45">
        <f t="shared" si="2"/>
        <v>898103.98</v>
      </c>
      <c r="E26" s="46">
        <v>63834</v>
      </c>
      <c r="F26" s="45">
        <v>66982</v>
      </c>
      <c r="G26" s="45">
        <v>70554</v>
      </c>
      <c r="H26" s="45">
        <v>69353</v>
      </c>
      <c r="I26" s="45">
        <v>72696</v>
      </c>
      <c r="J26" s="45">
        <v>73677</v>
      </c>
      <c r="K26" s="45">
        <v>73328</v>
      </c>
      <c r="L26" s="45">
        <v>77496.38</v>
      </c>
      <c r="M26" s="45">
        <v>99529.600000000006</v>
      </c>
      <c r="N26" s="45">
        <v>112504</v>
      </c>
      <c r="O26" s="45">
        <v>118150</v>
      </c>
    </row>
    <row r="27" spans="1:15" s="41" customFormat="1" ht="63" customHeight="1" x14ac:dyDescent="0.25">
      <c r="A27" s="221"/>
      <c r="B27" s="221"/>
      <c r="C27" s="43" t="s">
        <v>20</v>
      </c>
      <c r="D27" s="45">
        <f t="shared" si="2"/>
        <v>671379.64</v>
      </c>
      <c r="E27" s="45">
        <v>43076</v>
      </c>
      <c r="F27" s="45">
        <v>45661</v>
      </c>
      <c r="G27" s="45">
        <v>46944</v>
      </c>
      <c r="H27" s="45">
        <v>48198</v>
      </c>
      <c r="I27" s="45">
        <v>48940</v>
      </c>
      <c r="J27" s="45">
        <v>51046.7</v>
      </c>
      <c r="K27" s="45">
        <v>53341</v>
      </c>
      <c r="L27" s="45">
        <v>62218.04</v>
      </c>
      <c r="M27" s="45">
        <v>84947.9</v>
      </c>
      <c r="N27" s="45">
        <v>91073</v>
      </c>
      <c r="O27" s="45">
        <v>95934</v>
      </c>
    </row>
    <row r="28" spans="1:15" s="41" customFormat="1" ht="35.1" customHeight="1" x14ac:dyDescent="0.25">
      <c r="A28" s="218" t="s">
        <v>39</v>
      </c>
      <c r="B28" s="218" t="s">
        <v>22</v>
      </c>
      <c r="C28" s="87" t="s">
        <v>13</v>
      </c>
      <c r="D28" s="45">
        <f t="shared" si="2"/>
        <v>203137.4</v>
      </c>
      <c r="E28" s="45">
        <f t="shared" ref="E28:I28" si="11">E30+E31+E32+E33+E34+E35</f>
        <v>15179</v>
      </c>
      <c r="F28" s="45">
        <f t="shared" si="11"/>
        <v>15045</v>
      </c>
      <c r="G28" s="45">
        <f t="shared" si="11"/>
        <v>15038.6</v>
      </c>
      <c r="H28" s="45">
        <f t="shared" si="11"/>
        <v>14935.5</v>
      </c>
      <c r="I28" s="45">
        <f t="shared" si="11"/>
        <v>14970.9</v>
      </c>
      <c r="J28" s="45">
        <f>J30+J31+J32+J33+J34+J35</f>
        <v>14749.5</v>
      </c>
      <c r="K28" s="45">
        <f>K30+K31+K32+K33+K34+K35</f>
        <v>14779</v>
      </c>
      <c r="L28" s="45">
        <f t="shared" ref="L28:O28" si="12">L30+L31+L32+L33+L34+L35</f>
        <v>20968.900000000001</v>
      </c>
      <c r="M28" s="45">
        <f t="shared" si="12"/>
        <v>24657</v>
      </c>
      <c r="N28" s="45">
        <f t="shared" si="12"/>
        <v>26407</v>
      </c>
      <c r="O28" s="45">
        <f t="shared" si="12"/>
        <v>26407</v>
      </c>
    </row>
    <row r="29" spans="1:15" s="41" customFormat="1" x14ac:dyDescent="0.25">
      <c r="A29" s="218"/>
      <c r="B29" s="223"/>
      <c r="C29" s="87" t="s">
        <v>125</v>
      </c>
      <c r="D29" s="45"/>
      <c r="E29" s="45"/>
      <c r="F29" s="45"/>
      <c r="G29" s="45"/>
      <c r="H29" s="45"/>
      <c r="I29" s="45"/>
      <c r="J29" s="109"/>
      <c r="K29" s="45"/>
      <c r="L29" s="45"/>
      <c r="M29" s="45"/>
      <c r="N29" s="45"/>
      <c r="O29" s="45"/>
    </row>
    <row r="30" spans="1:15" s="41" customFormat="1" ht="63" customHeight="1" x14ac:dyDescent="0.25">
      <c r="A30" s="222"/>
      <c r="B30" s="223"/>
      <c r="C30" s="87" t="s">
        <v>15</v>
      </c>
      <c r="D30" s="45">
        <f t="shared" si="2"/>
        <v>40296</v>
      </c>
      <c r="E30" s="45">
        <v>3096</v>
      </c>
      <c r="F30" s="45">
        <v>3068</v>
      </c>
      <c r="G30" s="45">
        <v>3062</v>
      </c>
      <c r="H30" s="45">
        <v>3077</v>
      </c>
      <c r="I30" s="45">
        <v>3001</v>
      </c>
      <c r="J30" s="45">
        <v>2915</v>
      </c>
      <c r="K30" s="45">
        <v>2752</v>
      </c>
      <c r="L30" s="45">
        <v>4030</v>
      </c>
      <c r="M30" s="45">
        <v>4665</v>
      </c>
      <c r="N30" s="45">
        <v>5315</v>
      </c>
      <c r="O30" s="45">
        <v>5315</v>
      </c>
    </row>
    <row r="31" spans="1:15" s="41" customFormat="1" ht="63" customHeight="1" x14ac:dyDescent="0.25">
      <c r="A31" s="222"/>
      <c r="B31" s="223"/>
      <c r="C31" s="87" t="s">
        <v>16</v>
      </c>
      <c r="D31" s="45">
        <f t="shared" si="2"/>
        <v>42243</v>
      </c>
      <c r="E31" s="45">
        <v>3089</v>
      </c>
      <c r="F31" s="45">
        <v>3067</v>
      </c>
      <c r="G31" s="45">
        <v>3096</v>
      </c>
      <c r="H31" s="45">
        <v>3154</v>
      </c>
      <c r="I31" s="45">
        <v>3129</v>
      </c>
      <c r="J31" s="45">
        <v>3022</v>
      </c>
      <c r="K31" s="45">
        <v>3060</v>
      </c>
      <c r="L31" s="45">
        <v>4402</v>
      </c>
      <c r="M31" s="45">
        <v>5290</v>
      </c>
      <c r="N31" s="45">
        <v>5467</v>
      </c>
      <c r="O31" s="45">
        <v>5467</v>
      </c>
    </row>
    <row r="32" spans="1:15" s="41" customFormat="1" ht="63" customHeight="1" x14ac:dyDescent="0.25">
      <c r="A32" s="222"/>
      <c r="B32" s="223"/>
      <c r="C32" s="87" t="s">
        <v>17</v>
      </c>
      <c r="D32" s="45">
        <f t="shared" si="2"/>
        <v>35709</v>
      </c>
      <c r="E32" s="45">
        <v>2649</v>
      </c>
      <c r="F32" s="45">
        <v>2633</v>
      </c>
      <c r="G32" s="45">
        <v>2653</v>
      </c>
      <c r="H32" s="45">
        <v>2617</v>
      </c>
      <c r="I32" s="45">
        <v>2594</v>
      </c>
      <c r="J32" s="45">
        <v>2544</v>
      </c>
      <c r="K32" s="45">
        <v>2509</v>
      </c>
      <c r="L32" s="45">
        <v>3764</v>
      </c>
      <c r="M32" s="45">
        <v>4484</v>
      </c>
      <c r="N32" s="45">
        <v>4631</v>
      </c>
      <c r="O32" s="45">
        <v>4631</v>
      </c>
    </row>
    <row r="33" spans="1:15" s="41" customFormat="1" ht="63" customHeight="1" x14ac:dyDescent="0.25">
      <c r="A33" s="222"/>
      <c r="B33" s="223"/>
      <c r="C33" s="87" t="s">
        <v>18</v>
      </c>
      <c r="D33" s="45">
        <f t="shared" si="2"/>
        <v>33861.4</v>
      </c>
      <c r="E33" s="45">
        <v>2587</v>
      </c>
      <c r="F33" s="45">
        <v>2504</v>
      </c>
      <c r="G33" s="45">
        <v>2518</v>
      </c>
      <c r="H33" s="45">
        <v>2467.5</v>
      </c>
      <c r="I33" s="45">
        <v>2449.9</v>
      </c>
      <c r="J33" s="45">
        <v>2460</v>
      </c>
      <c r="K33" s="45">
        <v>2571</v>
      </c>
      <c r="L33" s="45">
        <v>3479</v>
      </c>
      <c r="M33" s="45">
        <v>4135</v>
      </c>
      <c r="N33" s="45">
        <v>4345</v>
      </c>
      <c r="O33" s="45">
        <v>4345</v>
      </c>
    </row>
    <row r="34" spans="1:15" s="41" customFormat="1" ht="63" customHeight="1" x14ac:dyDescent="0.25">
      <c r="A34" s="222"/>
      <c r="B34" s="223"/>
      <c r="C34" s="87" t="s">
        <v>19</v>
      </c>
      <c r="D34" s="45">
        <f t="shared" si="2"/>
        <v>26918.5</v>
      </c>
      <c r="E34" s="45">
        <v>1994</v>
      </c>
      <c r="F34" s="45">
        <v>1985</v>
      </c>
      <c r="G34" s="45">
        <v>1965.6</v>
      </c>
      <c r="H34" s="45">
        <v>1843</v>
      </c>
      <c r="I34" s="45">
        <v>2045</v>
      </c>
      <c r="J34" s="45">
        <v>2061</v>
      </c>
      <c r="K34" s="45">
        <v>1973</v>
      </c>
      <c r="L34" s="45">
        <v>2891.9</v>
      </c>
      <c r="M34" s="45">
        <v>3390</v>
      </c>
      <c r="N34" s="45">
        <v>3385</v>
      </c>
      <c r="O34" s="45">
        <v>3385</v>
      </c>
    </row>
    <row r="35" spans="1:15" s="41" customFormat="1" ht="63" customHeight="1" x14ac:dyDescent="0.25">
      <c r="A35" s="222"/>
      <c r="B35" s="223"/>
      <c r="C35" s="87" t="s">
        <v>20</v>
      </c>
      <c r="D35" s="45">
        <f t="shared" si="2"/>
        <v>24109.5</v>
      </c>
      <c r="E35" s="45">
        <v>1764</v>
      </c>
      <c r="F35" s="45">
        <v>1788</v>
      </c>
      <c r="G35" s="45">
        <v>1744</v>
      </c>
      <c r="H35" s="45">
        <v>1777</v>
      </c>
      <c r="I35" s="45">
        <v>1752</v>
      </c>
      <c r="J35" s="45">
        <v>1747.5</v>
      </c>
      <c r="K35" s="45">
        <v>1914</v>
      </c>
      <c r="L35" s="45">
        <v>2402</v>
      </c>
      <c r="M35" s="45">
        <v>2693</v>
      </c>
      <c r="N35" s="45">
        <v>3264</v>
      </c>
      <c r="O35" s="45">
        <v>3264</v>
      </c>
    </row>
    <row r="36" spans="1:15" s="41" customFormat="1" ht="39.950000000000003" customHeight="1" x14ac:dyDescent="0.25">
      <c r="A36" s="218" t="s">
        <v>40</v>
      </c>
      <c r="B36" s="218" t="s">
        <v>23</v>
      </c>
      <c r="C36" s="43" t="s">
        <v>13</v>
      </c>
      <c r="D36" s="45">
        <f t="shared" si="2"/>
        <v>580836.80000000005</v>
      </c>
      <c r="E36" s="46">
        <f>E38</f>
        <v>62970</v>
      </c>
      <c r="F36" s="45">
        <f t="shared" ref="F36:K36" si="13">F38</f>
        <v>53880</v>
      </c>
      <c r="G36" s="45">
        <f t="shared" si="13"/>
        <v>46213</v>
      </c>
      <c r="H36" s="45">
        <f t="shared" si="13"/>
        <v>44676</v>
      </c>
      <c r="I36" s="45">
        <f t="shared" si="13"/>
        <v>49635.8</v>
      </c>
      <c r="J36" s="45">
        <f t="shared" si="13"/>
        <v>51085</v>
      </c>
      <c r="K36" s="45">
        <f t="shared" si="13"/>
        <v>51500</v>
      </c>
      <c r="L36" s="45">
        <f t="shared" ref="L36:O36" si="14">L38</f>
        <v>57207</v>
      </c>
      <c r="M36" s="45">
        <f t="shared" si="14"/>
        <v>53670</v>
      </c>
      <c r="N36" s="45">
        <f t="shared" si="14"/>
        <v>55000</v>
      </c>
      <c r="O36" s="45">
        <f t="shared" si="14"/>
        <v>55000</v>
      </c>
    </row>
    <row r="37" spans="1:15" s="41" customFormat="1" ht="30" customHeight="1" x14ac:dyDescent="0.25">
      <c r="A37" s="218"/>
      <c r="B37" s="224"/>
      <c r="C37" s="43" t="s">
        <v>125</v>
      </c>
      <c r="D37" s="45"/>
      <c r="E37" s="46"/>
      <c r="F37" s="45"/>
      <c r="G37" s="45"/>
      <c r="H37" s="45"/>
      <c r="I37" s="45"/>
      <c r="J37" s="45"/>
      <c r="K37" s="45"/>
      <c r="L37" s="45"/>
      <c r="M37" s="45"/>
      <c r="N37" s="45"/>
      <c r="O37" s="45"/>
    </row>
    <row r="38" spans="1:15" s="41" customFormat="1" ht="63" customHeight="1" x14ac:dyDescent="0.25">
      <c r="A38" s="218"/>
      <c r="B38" s="224"/>
      <c r="C38" s="43" t="s">
        <v>14</v>
      </c>
      <c r="D38" s="45">
        <f t="shared" si="2"/>
        <v>580836.80000000005</v>
      </c>
      <c r="E38" s="46">
        <v>62970</v>
      </c>
      <c r="F38" s="45">
        <v>53880</v>
      </c>
      <c r="G38" s="45">
        <v>46213</v>
      </c>
      <c r="H38" s="45">
        <v>44676</v>
      </c>
      <c r="I38" s="45">
        <v>49635.8</v>
      </c>
      <c r="J38" s="45">
        <v>51085</v>
      </c>
      <c r="K38" s="45">
        <v>51500</v>
      </c>
      <c r="L38" s="45">
        <v>57207</v>
      </c>
      <c r="M38" s="45">
        <v>53670</v>
      </c>
      <c r="N38" s="45">
        <v>55000</v>
      </c>
      <c r="O38" s="45">
        <v>55000</v>
      </c>
    </row>
    <row r="39" spans="1:15" s="41" customFormat="1" ht="30" customHeight="1" x14ac:dyDescent="0.25">
      <c r="A39" s="218" t="s">
        <v>41</v>
      </c>
      <c r="B39" s="218" t="s">
        <v>24</v>
      </c>
      <c r="C39" s="43" t="s">
        <v>13</v>
      </c>
      <c r="D39" s="45">
        <f t="shared" si="2"/>
        <v>3171410.5</v>
      </c>
      <c r="E39" s="45">
        <f>E41</f>
        <v>272772</v>
      </c>
      <c r="F39" s="45">
        <f t="shared" ref="F39:K39" si="15">F41</f>
        <v>230313</v>
      </c>
      <c r="G39" s="45">
        <f t="shared" si="15"/>
        <v>243552</v>
      </c>
      <c r="H39" s="45">
        <f t="shared" si="15"/>
        <v>258562</v>
      </c>
      <c r="I39" s="45">
        <f t="shared" si="15"/>
        <v>275510.40000000002</v>
      </c>
      <c r="J39" s="45">
        <f t="shared" si="15"/>
        <v>278522.09999999998</v>
      </c>
      <c r="K39" s="45">
        <f t="shared" si="15"/>
        <v>281773</v>
      </c>
      <c r="L39" s="45">
        <f t="shared" ref="L39:O39" si="16">L41</f>
        <v>293448</v>
      </c>
      <c r="M39" s="45">
        <f t="shared" si="16"/>
        <v>329501</v>
      </c>
      <c r="N39" s="45">
        <f t="shared" si="16"/>
        <v>348765</v>
      </c>
      <c r="O39" s="45">
        <f t="shared" si="16"/>
        <v>358692</v>
      </c>
    </row>
    <row r="40" spans="1:15" s="41" customFormat="1" ht="30" customHeight="1" x14ac:dyDescent="0.25">
      <c r="A40" s="218"/>
      <c r="B40" s="218"/>
      <c r="C40" s="43" t="s">
        <v>125</v>
      </c>
      <c r="D40" s="45"/>
      <c r="E40" s="46"/>
      <c r="F40" s="45"/>
      <c r="G40" s="45"/>
      <c r="H40" s="45"/>
      <c r="I40" s="45"/>
      <c r="J40" s="109"/>
      <c r="K40" s="45"/>
      <c r="L40" s="45"/>
      <c r="M40" s="45"/>
      <c r="N40" s="45"/>
      <c r="O40" s="45"/>
    </row>
    <row r="41" spans="1:15" s="41" customFormat="1" ht="63" customHeight="1" x14ac:dyDescent="0.25">
      <c r="A41" s="218"/>
      <c r="B41" s="218"/>
      <c r="C41" s="43" t="s">
        <v>14</v>
      </c>
      <c r="D41" s="45">
        <f t="shared" si="2"/>
        <v>3171410.5</v>
      </c>
      <c r="E41" s="46">
        <f>SUM(E42:E46)</f>
        <v>272772</v>
      </c>
      <c r="F41" s="45">
        <f>SUM(F42:F46)</f>
        <v>230313</v>
      </c>
      <c r="G41" s="45">
        <f>SUM(G42:G46)</f>
        <v>243552</v>
      </c>
      <c r="H41" s="45">
        <f>SUM(H42:H47)</f>
        <v>258562</v>
      </c>
      <c r="I41" s="45">
        <f>SUM(I42:I47)</f>
        <v>275510.40000000002</v>
      </c>
      <c r="J41" s="45">
        <f t="shared" ref="J41:O41" si="17">J42+J43+J44+J45+J46+J47</f>
        <v>278522.09999999998</v>
      </c>
      <c r="K41" s="45">
        <f t="shared" si="17"/>
        <v>281773</v>
      </c>
      <c r="L41" s="45">
        <f t="shared" si="17"/>
        <v>293448</v>
      </c>
      <c r="M41" s="45">
        <f t="shared" si="17"/>
        <v>329501</v>
      </c>
      <c r="N41" s="45">
        <f t="shared" si="17"/>
        <v>348765</v>
      </c>
      <c r="O41" s="45">
        <f t="shared" si="17"/>
        <v>358692</v>
      </c>
    </row>
    <row r="42" spans="1:15" s="41" customFormat="1" ht="84" customHeight="1" x14ac:dyDescent="0.25">
      <c r="A42" s="43" t="s">
        <v>126</v>
      </c>
      <c r="B42" s="43" t="s">
        <v>190</v>
      </c>
      <c r="C42" s="43" t="s">
        <v>14</v>
      </c>
      <c r="D42" s="45">
        <f t="shared" si="2"/>
        <v>150063.1</v>
      </c>
      <c r="E42" s="46">
        <v>14256</v>
      </c>
      <c r="F42" s="45">
        <v>13458</v>
      </c>
      <c r="G42" s="45">
        <v>12842</v>
      </c>
      <c r="H42" s="45">
        <v>12883</v>
      </c>
      <c r="I42" s="45">
        <v>12821</v>
      </c>
      <c r="J42" s="45">
        <v>12898.1</v>
      </c>
      <c r="K42" s="45">
        <v>12552</v>
      </c>
      <c r="L42" s="45">
        <v>12805</v>
      </c>
      <c r="M42" s="45">
        <v>14906</v>
      </c>
      <c r="N42" s="45">
        <v>15211</v>
      </c>
      <c r="O42" s="45">
        <v>15431</v>
      </c>
    </row>
    <row r="43" spans="1:15" s="41" customFormat="1" ht="85.5" customHeight="1" x14ac:dyDescent="0.25">
      <c r="A43" s="43" t="s">
        <v>127</v>
      </c>
      <c r="B43" s="43" t="s">
        <v>86</v>
      </c>
      <c r="C43" s="43" t="s">
        <v>14</v>
      </c>
      <c r="D43" s="45">
        <f t="shared" si="2"/>
        <v>232840.7</v>
      </c>
      <c r="E43" s="46">
        <v>23986</v>
      </c>
      <c r="F43" s="45">
        <v>19242</v>
      </c>
      <c r="G43" s="45">
        <v>19038</v>
      </c>
      <c r="H43" s="45">
        <v>19507</v>
      </c>
      <c r="I43" s="45">
        <v>20000.099999999999</v>
      </c>
      <c r="J43" s="45">
        <v>19455</v>
      </c>
      <c r="K43" s="45">
        <v>20056</v>
      </c>
      <c r="L43" s="45">
        <v>20740.599999999999</v>
      </c>
      <c r="M43" s="45">
        <v>22248</v>
      </c>
      <c r="N43" s="45">
        <v>23957</v>
      </c>
      <c r="O43" s="45">
        <v>24611</v>
      </c>
    </row>
    <row r="44" spans="1:15" s="41" customFormat="1" ht="88.5" customHeight="1" x14ac:dyDescent="0.25">
      <c r="A44" s="43" t="s">
        <v>128</v>
      </c>
      <c r="B44" s="43" t="s">
        <v>145</v>
      </c>
      <c r="C44" s="43" t="s">
        <v>14</v>
      </c>
      <c r="D44" s="45">
        <f t="shared" si="2"/>
        <v>1380271.4</v>
      </c>
      <c r="E44" s="46">
        <v>113315</v>
      </c>
      <c r="F44" s="45">
        <v>106258</v>
      </c>
      <c r="G44" s="45">
        <v>104629</v>
      </c>
      <c r="H44" s="45">
        <v>109789</v>
      </c>
      <c r="I44" s="45">
        <v>116200</v>
      </c>
      <c r="J44" s="45">
        <v>125371</v>
      </c>
      <c r="K44" s="45">
        <v>122696</v>
      </c>
      <c r="L44" s="45">
        <v>126449.4</v>
      </c>
      <c r="M44" s="45">
        <v>149531</v>
      </c>
      <c r="N44" s="45">
        <v>149862</v>
      </c>
      <c r="O44" s="45">
        <v>156171</v>
      </c>
    </row>
    <row r="45" spans="1:15" s="41" customFormat="1" ht="90" customHeight="1" x14ac:dyDescent="0.25">
      <c r="A45" s="89" t="s">
        <v>108</v>
      </c>
      <c r="B45" s="43" t="s">
        <v>142</v>
      </c>
      <c r="C45" s="43" t="s">
        <v>14</v>
      </c>
      <c r="D45" s="45">
        <f t="shared" si="2"/>
        <v>1339029.1000000001</v>
      </c>
      <c r="E45" s="46">
        <v>106321</v>
      </c>
      <c r="F45" s="45">
        <v>91355</v>
      </c>
      <c r="G45" s="45">
        <v>107043</v>
      </c>
      <c r="H45" s="45">
        <v>113563</v>
      </c>
      <c r="I45" s="45">
        <v>119909.1</v>
      </c>
      <c r="J45" s="45">
        <v>114273</v>
      </c>
      <c r="K45" s="45">
        <v>120213</v>
      </c>
      <c r="L45" s="45">
        <v>126927</v>
      </c>
      <c r="M45" s="45">
        <v>135560</v>
      </c>
      <c r="N45" s="45">
        <v>150732</v>
      </c>
      <c r="O45" s="45">
        <v>153133</v>
      </c>
    </row>
    <row r="46" spans="1:15" s="41" customFormat="1" ht="107.25" customHeight="1" x14ac:dyDescent="0.25">
      <c r="A46" s="89" t="s">
        <v>109</v>
      </c>
      <c r="B46" s="48" t="s">
        <v>25</v>
      </c>
      <c r="C46" s="43" t="s">
        <v>14</v>
      </c>
      <c r="D46" s="45">
        <f t="shared" si="2"/>
        <v>14894</v>
      </c>
      <c r="E46" s="46">
        <v>14894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f t="shared" ref="L46" si="18">K46*1.031</f>
        <v>0</v>
      </c>
      <c r="M46" s="45">
        <v>0</v>
      </c>
      <c r="N46" s="45">
        <v>0</v>
      </c>
      <c r="O46" s="45">
        <v>0</v>
      </c>
    </row>
    <row r="47" spans="1:15" s="41" customFormat="1" ht="88.5" customHeight="1" x14ac:dyDescent="0.25">
      <c r="A47" s="89" t="s">
        <v>110</v>
      </c>
      <c r="B47" s="106" t="s">
        <v>144</v>
      </c>
      <c r="C47" s="106" t="s">
        <v>14</v>
      </c>
      <c r="D47" s="45">
        <f t="shared" si="2"/>
        <v>54312.2</v>
      </c>
      <c r="E47" s="46">
        <v>0</v>
      </c>
      <c r="F47" s="45">
        <v>0</v>
      </c>
      <c r="G47" s="45">
        <v>0</v>
      </c>
      <c r="H47" s="45">
        <v>2820</v>
      </c>
      <c r="I47" s="45">
        <v>6580.2</v>
      </c>
      <c r="J47" s="45">
        <v>6525</v>
      </c>
      <c r="K47" s="45">
        <v>6256</v>
      </c>
      <c r="L47" s="45">
        <v>6526</v>
      </c>
      <c r="M47" s="45">
        <v>7256</v>
      </c>
      <c r="N47" s="45">
        <v>9003</v>
      </c>
      <c r="O47" s="45">
        <v>9346</v>
      </c>
    </row>
    <row r="48" spans="1:15" s="49" customFormat="1" ht="39.75" customHeight="1" x14ac:dyDescent="0.25">
      <c r="A48" s="218" t="s">
        <v>42</v>
      </c>
      <c r="B48" s="218" t="s">
        <v>26</v>
      </c>
      <c r="C48" s="43" t="s">
        <v>13</v>
      </c>
      <c r="D48" s="45">
        <f t="shared" si="2"/>
        <v>959375.2</v>
      </c>
      <c r="E48" s="46">
        <f>E50</f>
        <v>42980</v>
      </c>
      <c r="F48" s="45">
        <f t="shared" ref="F48:K48" si="19">F50</f>
        <v>56120</v>
      </c>
      <c r="G48" s="45">
        <f t="shared" si="19"/>
        <v>70900</v>
      </c>
      <c r="H48" s="45">
        <f t="shared" si="19"/>
        <v>70755</v>
      </c>
      <c r="I48" s="45">
        <f t="shared" si="19"/>
        <v>79145</v>
      </c>
      <c r="J48" s="45">
        <f t="shared" si="19"/>
        <v>85953</v>
      </c>
      <c r="K48" s="45">
        <f t="shared" si="19"/>
        <v>95642.8</v>
      </c>
      <c r="L48" s="45">
        <f t="shared" ref="L48:O48" si="20">L50</f>
        <v>99984.8</v>
      </c>
      <c r="M48" s="45">
        <f t="shared" si="20"/>
        <v>117092.6</v>
      </c>
      <c r="N48" s="45">
        <f t="shared" si="20"/>
        <v>111511</v>
      </c>
      <c r="O48" s="45">
        <f t="shared" si="20"/>
        <v>129291</v>
      </c>
    </row>
    <row r="49" spans="1:16" s="50" customFormat="1" ht="33.75" customHeight="1" x14ac:dyDescent="0.25">
      <c r="A49" s="218"/>
      <c r="B49" s="218"/>
      <c r="C49" s="43" t="s">
        <v>125</v>
      </c>
      <c r="D49" s="45"/>
      <c r="E49" s="46"/>
      <c r="F49" s="45"/>
      <c r="G49" s="45"/>
      <c r="H49" s="45"/>
      <c r="I49" s="45"/>
      <c r="J49" s="45"/>
      <c r="K49" s="45"/>
      <c r="L49" s="45"/>
      <c r="M49" s="45"/>
      <c r="N49" s="45"/>
      <c r="O49" s="45"/>
    </row>
    <row r="50" spans="1:16" s="50" customFormat="1" ht="63" customHeight="1" x14ac:dyDescent="0.25">
      <c r="A50" s="218"/>
      <c r="B50" s="218"/>
      <c r="C50" s="43" t="s">
        <v>14</v>
      </c>
      <c r="D50" s="45">
        <f t="shared" si="2"/>
        <v>959375.2</v>
      </c>
      <c r="E50" s="46">
        <f t="shared" ref="E50:I50" si="21">E51+E52+E53</f>
        <v>42980</v>
      </c>
      <c r="F50" s="45">
        <f t="shared" si="21"/>
        <v>56120</v>
      </c>
      <c r="G50" s="45">
        <f>G51+G52+G53</f>
        <v>70900</v>
      </c>
      <c r="H50" s="45">
        <f t="shared" si="21"/>
        <v>70755</v>
      </c>
      <c r="I50" s="45">
        <f t="shared" si="21"/>
        <v>79145</v>
      </c>
      <c r="J50" s="45">
        <f t="shared" ref="J50:O50" si="22">J51+J52+J53</f>
        <v>85953</v>
      </c>
      <c r="K50" s="45">
        <f t="shared" si="22"/>
        <v>95642.8</v>
      </c>
      <c r="L50" s="45">
        <f t="shared" si="22"/>
        <v>99984.8</v>
      </c>
      <c r="M50" s="45">
        <f t="shared" si="22"/>
        <v>117092.6</v>
      </c>
      <c r="N50" s="45">
        <f t="shared" si="22"/>
        <v>111511</v>
      </c>
      <c r="O50" s="45">
        <f t="shared" si="22"/>
        <v>129291</v>
      </c>
    </row>
    <row r="51" spans="1:16" s="50" customFormat="1" ht="66.75" customHeight="1" x14ac:dyDescent="0.25">
      <c r="A51" s="43" t="s">
        <v>129</v>
      </c>
      <c r="B51" s="43" t="s">
        <v>27</v>
      </c>
      <c r="C51" s="43" t="s">
        <v>14</v>
      </c>
      <c r="D51" s="45">
        <f t="shared" si="2"/>
        <v>831890</v>
      </c>
      <c r="E51" s="46">
        <v>33915</v>
      </c>
      <c r="F51" s="45">
        <v>47047</v>
      </c>
      <c r="G51" s="45">
        <v>60807</v>
      </c>
      <c r="H51" s="45">
        <v>60484</v>
      </c>
      <c r="I51" s="45">
        <v>68745</v>
      </c>
      <c r="J51" s="45">
        <v>74772</v>
      </c>
      <c r="K51" s="45">
        <v>83807</v>
      </c>
      <c r="L51" s="45">
        <v>87810</v>
      </c>
      <c r="M51" s="45">
        <v>103938</v>
      </c>
      <c r="N51" s="45">
        <v>96542</v>
      </c>
      <c r="O51" s="45">
        <v>114023</v>
      </c>
    </row>
    <row r="52" spans="1:16" s="50" customFormat="1" ht="73.5" customHeight="1" x14ac:dyDescent="0.25">
      <c r="A52" s="90" t="s">
        <v>113</v>
      </c>
      <c r="B52" s="43" t="s">
        <v>132</v>
      </c>
      <c r="C52" s="43" t="s">
        <v>14</v>
      </c>
      <c r="D52" s="45">
        <f t="shared" si="2"/>
        <v>63146</v>
      </c>
      <c r="E52" s="46">
        <v>4193</v>
      </c>
      <c r="F52" s="45">
        <v>4551</v>
      </c>
      <c r="G52" s="45">
        <v>5121</v>
      </c>
      <c r="H52" s="45">
        <v>5149</v>
      </c>
      <c r="I52" s="45">
        <v>5248</v>
      </c>
      <c r="J52" s="45">
        <v>5489</v>
      </c>
      <c r="K52" s="45">
        <v>5649</v>
      </c>
      <c r="L52" s="45">
        <v>5923</v>
      </c>
      <c r="M52" s="45">
        <v>6592</v>
      </c>
      <c r="N52" s="45">
        <v>7466</v>
      </c>
      <c r="O52" s="45">
        <v>7765</v>
      </c>
    </row>
    <row r="53" spans="1:16" s="50" customFormat="1" ht="78" customHeight="1" x14ac:dyDescent="0.25">
      <c r="A53" s="90" t="s">
        <v>114</v>
      </c>
      <c r="B53" s="43" t="s">
        <v>134</v>
      </c>
      <c r="C53" s="43" t="s">
        <v>14</v>
      </c>
      <c r="D53" s="45">
        <f t="shared" si="2"/>
        <v>64339.200000000004</v>
      </c>
      <c r="E53" s="46">
        <v>4872</v>
      </c>
      <c r="F53" s="45">
        <v>4522</v>
      </c>
      <c r="G53" s="45">
        <v>4972</v>
      </c>
      <c r="H53" s="45">
        <v>5122</v>
      </c>
      <c r="I53" s="45">
        <v>5152</v>
      </c>
      <c r="J53" s="45">
        <v>5692</v>
      </c>
      <c r="K53" s="45">
        <v>6186.8</v>
      </c>
      <c r="L53" s="45">
        <v>6251.8</v>
      </c>
      <c r="M53" s="45">
        <v>6562.6</v>
      </c>
      <c r="N53" s="45">
        <v>7503</v>
      </c>
      <c r="O53" s="45">
        <v>7503</v>
      </c>
    </row>
    <row r="54" spans="1:16" s="49" customFormat="1" ht="34.5" customHeight="1" x14ac:dyDescent="0.25">
      <c r="A54" s="218" t="s">
        <v>43</v>
      </c>
      <c r="B54" s="218" t="s">
        <v>28</v>
      </c>
      <c r="C54" s="43" t="s">
        <v>13</v>
      </c>
      <c r="D54" s="45">
        <f t="shared" si="2"/>
        <v>166777.21000000002</v>
      </c>
      <c r="E54" s="46">
        <f t="shared" ref="E54:K54" si="23">E56</f>
        <v>0</v>
      </c>
      <c r="F54" s="45">
        <f t="shared" si="23"/>
        <v>0</v>
      </c>
      <c r="G54" s="45">
        <f t="shared" si="23"/>
        <v>0</v>
      </c>
      <c r="H54" s="45">
        <f t="shared" si="23"/>
        <v>0</v>
      </c>
      <c r="I54" s="45">
        <f t="shared" si="23"/>
        <v>0</v>
      </c>
      <c r="J54" s="45">
        <f t="shared" si="23"/>
        <v>0</v>
      </c>
      <c r="K54" s="45">
        <f t="shared" si="23"/>
        <v>0</v>
      </c>
      <c r="L54" s="45">
        <f t="shared" ref="L54:O54" si="24">L56</f>
        <v>0</v>
      </c>
      <c r="M54" s="45">
        <f t="shared" si="24"/>
        <v>66777.210000000006</v>
      </c>
      <c r="N54" s="45">
        <f t="shared" si="24"/>
        <v>50000</v>
      </c>
      <c r="O54" s="45">
        <f t="shared" si="24"/>
        <v>50000</v>
      </c>
    </row>
    <row r="55" spans="1:16" s="50" customFormat="1" ht="28.5" customHeight="1" x14ac:dyDescent="0.25">
      <c r="A55" s="218"/>
      <c r="B55" s="218"/>
      <c r="C55" s="43" t="s">
        <v>125</v>
      </c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</row>
    <row r="56" spans="1:16" s="50" customFormat="1" ht="51.75" customHeight="1" x14ac:dyDescent="0.25">
      <c r="A56" s="218"/>
      <c r="B56" s="218"/>
      <c r="C56" s="43" t="s">
        <v>14</v>
      </c>
      <c r="D56" s="45">
        <f t="shared" si="2"/>
        <v>166777.21000000002</v>
      </c>
      <c r="E56" s="46">
        <v>0</v>
      </c>
      <c r="F56" s="45">
        <v>0</v>
      </c>
      <c r="G56" s="45">
        <v>0</v>
      </c>
      <c r="H56" s="45">
        <v>0</v>
      </c>
      <c r="I56" s="45">
        <v>0</v>
      </c>
      <c r="J56" s="45">
        <v>0</v>
      </c>
      <c r="K56" s="45">
        <v>0</v>
      </c>
      <c r="L56" s="45">
        <v>0</v>
      </c>
      <c r="M56" s="45">
        <v>66777.210000000006</v>
      </c>
      <c r="N56" s="45">
        <v>50000</v>
      </c>
      <c r="O56" s="45">
        <v>50000</v>
      </c>
    </row>
    <row r="57" spans="1:16" s="50" customFormat="1" ht="30" customHeight="1" x14ac:dyDescent="0.25">
      <c r="A57" s="218" t="s">
        <v>130</v>
      </c>
      <c r="B57" s="219" t="s">
        <v>89</v>
      </c>
      <c r="C57" s="43" t="s">
        <v>13</v>
      </c>
      <c r="D57" s="45">
        <f t="shared" si="2"/>
        <v>2308</v>
      </c>
      <c r="E57" s="46">
        <f>E59</f>
        <v>0</v>
      </c>
      <c r="F57" s="45">
        <f t="shared" ref="F57:K57" si="25">F59</f>
        <v>426</v>
      </c>
      <c r="G57" s="45">
        <f t="shared" si="25"/>
        <v>0</v>
      </c>
      <c r="H57" s="45">
        <f t="shared" si="25"/>
        <v>224</v>
      </c>
      <c r="I57" s="45">
        <f t="shared" si="25"/>
        <v>224</v>
      </c>
      <c r="J57" s="45">
        <f t="shared" si="25"/>
        <v>224</v>
      </c>
      <c r="K57" s="45">
        <f t="shared" si="25"/>
        <v>314</v>
      </c>
      <c r="L57" s="45">
        <f t="shared" ref="L57:O57" si="26">L59</f>
        <v>224</v>
      </c>
      <c r="M57" s="45">
        <f t="shared" si="26"/>
        <v>224</v>
      </c>
      <c r="N57" s="45">
        <f t="shared" si="26"/>
        <v>224</v>
      </c>
      <c r="O57" s="45">
        <f t="shared" si="26"/>
        <v>224</v>
      </c>
    </row>
    <row r="58" spans="1:16" s="50" customFormat="1" ht="28.5" customHeight="1" x14ac:dyDescent="0.25">
      <c r="A58" s="218"/>
      <c r="B58" s="220"/>
      <c r="C58" s="43" t="s">
        <v>125</v>
      </c>
      <c r="D58" s="45"/>
      <c r="E58" s="46"/>
      <c r="F58" s="45"/>
      <c r="G58" s="45"/>
      <c r="H58" s="45"/>
      <c r="I58" s="45"/>
      <c r="J58" s="45"/>
      <c r="K58" s="45"/>
      <c r="L58" s="45"/>
      <c r="M58" s="45"/>
      <c r="N58" s="45"/>
      <c r="O58" s="45"/>
    </row>
    <row r="59" spans="1:16" s="50" customFormat="1" ht="50.25" customHeight="1" x14ac:dyDescent="0.25">
      <c r="A59" s="218"/>
      <c r="B59" s="221"/>
      <c r="C59" s="43" t="s">
        <v>14</v>
      </c>
      <c r="D59" s="45">
        <f t="shared" si="2"/>
        <v>2308</v>
      </c>
      <c r="E59" s="46">
        <v>0</v>
      </c>
      <c r="F59" s="45">
        <v>426</v>
      </c>
      <c r="G59" s="45">
        <v>0</v>
      </c>
      <c r="H59" s="45">
        <v>224</v>
      </c>
      <c r="I59" s="45">
        <v>224</v>
      </c>
      <c r="J59" s="45">
        <v>224</v>
      </c>
      <c r="K59" s="45">
        <v>314</v>
      </c>
      <c r="L59" s="45">
        <v>224</v>
      </c>
      <c r="M59" s="45">
        <v>224</v>
      </c>
      <c r="N59" s="45">
        <v>224</v>
      </c>
      <c r="O59" s="45">
        <v>224</v>
      </c>
    </row>
    <row r="60" spans="1:16" ht="35.1" customHeight="1" x14ac:dyDescent="0.3">
      <c r="A60" s="51"/>
      <c r="B60" s="52"/>
      <c r="C60" s="52"/>
      <c r="D60" s="52"/>
      <c r="E60" s="53"/>
      <c r="F60" s="53"/>
      <c r="G60" s="53"/>
      <c r="H60" s="53"/>
      <c r="I60" s="53"/>
      <c r="J60" s="53"/>
      <c r="K60" s="53"/>
      <c r="L60" s="124"/>
      <c r="M60" s="124"/>
      <c r="N60" s="124"/>
      <c r="O60" s="124"/>
    </row>
    <row r="61" spans="1:16" ht="35.1" customHeight="1" x14ac:dyDescent="0.3">
      <c r="A61" s="51"/>
      <c r="B61" s="52"/>
      <c r="C61" s="52"/>
      <c r="D61" s="52"/>
      <c r="E61" s="53"/>
      <c r="F61" s="53"/>
      <c r="G61" s="53"/>
      <c r="H61" s="53"/>
      <c r="I61" s="53"/>
      <c r="J61" s="53"/>
      <c r="K61" s="53"/>
      <c r="L61" s="124"/>
      <c r="M61" s="124"/>
      <c r="N61" s="124"/>
      <c r="O61" s="124"/>
    </row>
    <row r="62" spans="1:16" s="61" customFormat="1" ht="27.75" x14ac:dyDescent="0.4">
      <c r="A62" s="80" t="s">
        <v>191</v>
      </c>
      <c r="B62" s="80"/>
      <c r="C62" s="72"/>
      <c r="D62" s="72"/>
      <c r="E62" s="72"/>
      <c r="F62" s="72"/>
      <c r="G62" s="72"/>
      <c r="H62" s="72"/>
      <c r="I62" s="80"/>
      <c r="J62" s="80"/>
      <c r="K62" s="80"/>
      <c r="L62" s="80"/>
      <c r="M62" s="23"/>
      <c r="N62" s="80" t="s">
        <v>192</v>
      </c>
      <c r="O62" s="23"/>
      <c r="P62" s="23"/>
    </row>
    <row r="63" spans="1:16" ht="27.75" x14ac:dyDescent="0.4">
      <c r="A63" s="55"/>
      <c r="B63" s="56"/>
      <c r="C63" s="57"/>
      <c r="D63" s="57"/>
      <c r="E63" s="58"/>
      <c r="F63" s="58"/>
      <c r="G63" s="58"/>
      <c r="H63" s="58"/>
      <c r="I63" s="58"/>
      <c r="J63" s="59"/>
      <c r="K63" s="59"/>
      <c r="L63" s="125"/>
      <c r="M63" s="125"/>
      <c r="N63" s="125"/>
      <c r="O63" s="125"/>
    </row>
  </sheetData>
  <mergeCells count="26">
    <mergeCell ref="A57:A59"/>
    <mergeCell ref="B57:B59"/>
    <mergeCell ref="A54:A56"/>
    <mergeCell ref="B54:B56"/>
    <mergeCell ref="A10:A18"/>
    <mergeCell ref="B10:B18"/>
    <mergeCell ref="B19:B27"/>
    <mergeCell ref="A19:A27"/>
    <mergeCell ref="A28:A35"/>
    <mergeCell ref="A48:A50"/>
    <mergeCell ref="B48:B50"/>
    <mergeCell ref="B39:B41"/>
    <mergeCell ref="B28:B35"/>
    <mergeCell ref="A36:A38"/>
    <mergeCell ref="B36:B38"/>
    <mergeCell ref="A39:A41"/>
    <mergeCell ref="D8:O8"/>
    <mergeCell ref="L1:O1"/>
    <mergeCell ref="L2:O2"/>
    <mergeCell ref="L3:O3"/>
    <mergeCell ref="L4:O4"/>
    <mergeCell ref="A6:O6"/>
    <mergeCell ref="A7:K7"/>
    <mergeCell ref="A8:A9"/>
    <mergeCell ref="B8:B9"/>
    <mergeCell ref="C8:C9"/>
  </mergeCells>
  <pageMargins left="0.70866141732283472" right="0.15748031496062992" top="1.3779527559055118" bottom="0.78740157480314965" header="0.31496062992125984" footer="0.31496062992125984"/>
  <pageSetup paperSize="9" scale="50" orientation="landscape" r:id="rId1"/>
  <headerFooter differentFirst="1">
    <oddHeader>&amp;C&amp;P</oddHeader>
  </headerFooter>
  <ignoredErrors>
    <ignoredError sqref="E41:G4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2" zoomScale="70" zoomScaleNormal="70" workbookViewId="0">
      <selection activeCell="A57" sqref="A57:XFD57"/>
    </sheetView>
  </sheetViews>
  <sheetFormatPr defaultRowHeight="15" x14ac:dyDescent="0.25"/>
  <cols>
    <col min="1" max="1" width="16" style="73" customWidth="1"/>
    <col min="2" max="2" width="26.85546875" style="73" customWidth="1"/>
    <col min="3" max="3" width="27.85546875" style="73" customWidth="1"/>
    <col min="4" max="4" width="18.7109375" style="73" customWidth="1"/>
    <col min="5" max="5" width="14.7109375" style="73" customWidth="1"/>
    <col min="6" max="10" width="14.7109375" style="27" customWidth="1"/>
    <col min="11" max="11" width="14.7109375" style="73" customWidth="1"/>
    <col min="12" max="12" width="14.7109375" style="158" customWidth="1"/>
    <col min="13" max="14" width="14.7109375" style="159" customWidth="1"/>
    <col min="15" max="15" width="14.7109375" style="73" customWidth="1"/>
    <col min="16" max="16384" width="9.140625" style="25"/>
  </cols>
  <sheetData>
    <row r="1" spans="1:16" s="76" customFormat="1" ht="27" customHeight="1" x14ac:dyDescent="0.4">
      <c r="A1" s="75"/>
      <c r="B1" s="75"/>
      <c r="C1" s="75"/>
      <c r="D1" s="75"/>
      <c r="E1" s="75"/>
      <c r="F1" s="81"/>
      <c r="G1" s="81"/>
      <c r="H1" s="81"/>
      <c r="I1" s="225"/>
      <c r="J1" s="225"/>
      <c r="K1" s="225"/>
      <c r="L1" s="225" t="s">
        <v>169</v>
      </c>
      <c r="M1" s="225"/>
      <c r="N1" s="225"/>
      <c r="O1" s="225"/>
      <c r="P1" s="118"/>
    </row>
    <row r="2" spans="1:16" s="76" customFormat="1" ht="27" customHeight="1" x14ac:dyDescent="0.4">
      <c r="A2" s="75"/>
      <c r="B2" s="75"/>
      <c r="C2" s="75"/>
      <c r="D2" s="75"/>
      <c r="E2" s="75"/>
      <c r="F2" s="81"/>
      <c r="G2" s="81"/>
      <c r="H2" s="81"/>
      <c r="I2" s="225"/>
      <c r="J2" s="225"/>
      <c r="K2" s="225"/>
      <c r="L2" s="225" t="s">
        <v>90</v>
      </c>
      <c r="M2" s="225"/>
      <c r="N2" s="225"/>
      <c r="O2" s="225"/>
      <c r="P2" s="118"/>
    </row>
    <row r="3" spans="1:16" s="76" customFormat="1" ht="27" customHeight="1" x14ac:dyDescent="0.4">
      <c r="A3" s="75"/>
      <c r="B3" s="75"/>
      <c r="C3" s="75"/>
      <c r="D3" s="75"/>
      <c r="E3" s="75"/>
      <c r="F3" s="81"/>
      <c r="G3" s="81"/>
      <c r="H3" s="81"/>
      <c r="I3" s="225"/>
      <c r="J3" s="225"/>
      <c r="K3" s="225"/>
      <c r="L3" s="225" t="s">
        <v>91</v>
      </c>
      <c r="M3" s="225"/>
      <c r="N3" s="225"/>
      <c r="O3" s="225"/>
      <c r="P3" s="118"/>
    </row>
    <row r="4" spans="1:16" s="79" customFormat="1" ht="27" customHeight="1" x14ac:dyDescent="0.4">
      <c r="A4" s="77"/>
      <c r="B4" s="77"/>
      <c r="C4" s="77"/>
      <c r="D4" s="77"/>
      <c r="E4" s="77"/>
      <c r="F4" s="82"/>
      <c r="G4" s="78"/>
      <c r="H4" s="78"/>
      <c r="I4" s="226"/>
      <c r="J4" s="226"/>
      <c r="K4" s="226"/>
      <c r="L4" s="226" t="s">
        <v>12</v>
      </c>
      <c r="M4" s="226"/>
      <c r="N4" s="226"/>
      <c r="O4" s="226"/>
      <c r="P4" s="119"/>
    </row>
    <row r="5" spans="1:16" s="36" customFormat="1" ht="53.25" customHeight="1" x14ac:dyDescent="0.4">
      <c r="A5" s="74"/>
      <c r="B5" s="74"/>
      <c r="C5" s="74"/>
      <c r="D5" s="74"/>
      <c r="E5" s="74"/>
      <c r="F5" s="83"/>
      <c r="G5" s="35"/>
      <c r="H5" s="35"/>
      <c r="I5" s="35"/>
      <c r="J5" s="35"/>
      <c r="K5" s="35"/>
      <c r="L5" s="155"/>
      <c r="M5" s="155"/>
      <c r="N5" s="155"/>
      <c r="O5" s="35"/>
    </row>
    <row r="6" spans="1:16" s="61" customFormat="1" ht="81.75" customHeight="1" x14ac:dyDescent="0.25">
      <c r="A6" s="191" t="s">
        <v>181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</row>
    <row r="7" spans="1:16" ht="36" customHeight="1" x14ac:dyDescent="0.25">
      <c r="A7" s="26"/>
      <c r="B7" s="27"/>
      <c r="C7" s="29"/>
      <c r="D7" s="29"/>
      <c r="E7" s="29"/>
      <c r="F7" s="29"/>
      <c r="G7" s="29"/>
      <c r="H7" s="29"/>
      <c r="I7" s="29"/>
      <c r="J7" s="29"/>
      <c r="K7" s="29"/>
      <c r="L7" s="156"/>
      <c r="M7" s="156"/>
      <c r="N7" s="156"/>
      <c r="O7" s="29"/>
    </row>
    <row r="8" spans="1:16" s="63" customFormat="1" ht="45.75" customHeight="1" x14ac:dyDescent="0.25">
      <c r="A8" s="227" t="s">
        <v>0</v>
      </c>
      <c r="B8" s="229" t="s">
        <v>1</v>
      </c>
      <c r="C8" s="227" t="s">
        <v>29</v>
      </c>
      <c r="D8" s="227" t="s">
        <v>30</v>
      </c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</row>
    <row r="9" spans="1:16" s="64" customFormat="1" ht="42.75" customHeight="1" x14ac:dyDescent="0.25">
      <c r="A9" s="227"/>
      <c r="B9" s="229"/>
      <c r="C9" s="227"/>
      <c r="D9" s="15" t="s">
        <v>31</v>
      </c>
      <c r="E9" s="15">
        <v>2014</v>
      </c>
      <c r="F9" s="84">
        <v>2015</v>
      </c>
      <c r="G9" s="97">
        <v>2016</v>
      </c>
      <c r="H9" s="108">
        <v>2017</v>
      </c>
      <c r="I9" s="97">
        <v>2018</v>
      </c>
      <c r="J9" s="133">
        <v>2019</v>
      </c>
      <c r="K9" s="15">
        <v>2020</v>
      </c>
      <c r="L9" s="146">
        <v>2021</v>
      </c>
      <c r="M9" s="146">
        <v>2022</v>
      </c>
      <c r="N9" s="146">
        <v>2023</v>
      </c>
      <c r="O9" s="121">
        <v>2024</v>
      </c>
    </row>
    <row r="10" spans="1:16" s="64" customFormat="1" ht="30" customHeight="1" x14ac:dyDescent="0.25">
      <c r="A10" s="230" t="s">
        <v>11</v>
      </c>
      <c r="B10" s="230" t="s">
        <v>124</v>
      </c>
      <c r="C10" s="15" t="s">
        <v>133</v>
      </c>
      <c r="D10" s="65">
        <f>SUM(E10:O10)</f>
        <v>18955312.692000002</v>
      </c>
      <c r="E10" s="65">
        <f t="shared" ref="E10:K10" si="0">E11+E12+E13+E14</f>
        <v>1375563.5</v>
      </c>
      <c r="F10" s="65">
        <f t="shared" si="0"/>
        <v>1350982.9</v>
      </c>
      <c r="G10" s="65">
        <f t="shared" si="0"/>
        <v>1401381.422</v>
      </c>
      <c r="H10" s="65">
        <f t="shared" si="0"/>
        <v>1433907</v>
      </c>
      <c r="I10" s="65">
        <f t="shared" si="0"/>
        <v>1513755.5</v>
      </c>
      <c r="J10" s="65">
        <f t="shared" si="0"/>
        <v>1545137.0999999999</v>
      </c>
      <c r="K10" s="65">
        <f t="shared" si="0"/>
        <v>1583938.71</v>
      </c>
      <c r="L10" s="65">
        <f t="shared" ref="L10:O10" si="1">L11+L12+L13+L14</f>
        <v>1720835.2499999998</v>
      </c>
      <c r="M10" s="65">
        <f t="shared" si="1"/>
        <v>2164778.31</v>
      </c>
      <c r="N10" s="65">
        <f t="shared" si="1"/>
        <v>2376657</v>
      </c>
      <c r="O10" s="65">
        <f t="shared" si="1"/>
        <v>2488376</v>
      </c>
    </row>
    <row r="11" spans="1:16" s="64" customFormat="1" ht="30" customHeight="1" x14ac:dyDescent="0.25">
      <c r="A11" s="230"/>
      <c r="B11" s="230"/>
      <c r="C11" s="15" t="s">
        <v>32</v>
      </c>
      <c r="D11" s="65">
        <f>SUM(E11:O11)</f>
        <v>20754.7</v>
      </c>
      <c r="E11" s="65">
        <f t="shared" ref="E11:F11" si="2">E21</f>
        <v>0</v>
      </c>
      <c r="F11" s="65">
        <f t="shared" si="2"/>
        <v>0</v>
      </c>
      <c r="G11" s="65">
        <v>721.3</v>
      </c>
      <c r="H11" s="65">
        <v>0</v>
      </c>
      <c r="I11" s="65">
        <v>1313</v>
      </c>
      <c r="J11" s="65">
        <v>23.3</v>
      </c>
      <c r="K11" s="65">
        <f>K21</f>
        <v>311.3</v>
      </c>
      <c r="L11" s="65">
        <f>L21</f>
        <v>16532.5</v>
      </c>
      <c r="M11" s="65">
        <f>M21</f>
        <v>1853.3</v>
      </c>
      <c r="N11" s="65">
        <f>N21</f>
        <v>0</v>
      </c>
      <c r="O11" s="65">
        <f>O21</f>
        <v>0</v>
      </c>
    </row>
    <row r="12" spans="1:16" s="64" customFormat="1" ht="30" customHeight="1" x14ac:dyDescent="0.25">
      <c r="A12" s="230"/>
      <c r="B12" s="230"/>
      <c r="C12" s="14" t="s">
        <v>33</v>
      </c>
      <c r="D12" s="65">
        <f>D42+D37+D22+D17</f>
        <v>313137.38</v>
      </c>
      <c r="E12" s="65">
        <v>23256</v>
      </c>
      <c r="F12" s="65">
        <v>23409</v>
      </c>
      <c r="G12" s="65">
        <v>24200.97</v>
      </c>
      <c r="H12" s="65">
        <v>24615</v>
      </c>
      <c r="I12" s="65">
        <v>25805</v>
      </c>
      <c r="J12" s="65">
        <f t="shared" ref="J12:O12" si="3">J17+J22+J27+J32+J37+J42+J47+J52</f>
        <v>26496</v>
      </c>
      <c r="K12" s="65">
        <f t="shared" si="3"/>
        <v>28155.91</v>
      </c>
      <c r="L12" s="65">
        <f t="shared" si="3"/>
        <v>29903</v>
      </c>
      <c r="M12" s="65">
        <f t="shared" si="3"/>
        <v>35953.5</v>
      </c>
      <c r="N12" s="65">
        <f t="shared" si="3"/>
        <v>34746</v>
      </c>
      <c r="O12" s="65">
        <f t="shared" si="3"/>
        <v>36597</v>
      </c>
    </row>
    <row r="13" spans="1:16" s="64" customFormat="1" ht="30" customHeight="1" x14ac:dyDescent="0.25">
      <c r="A13" s="230"/>
      <c r="B13" s="230"/>
      <c r="C13" s="14" t="s">
        <v>34</v>
      </c>
      <c r="D13" s="65">
        <f>SUM(E13:O13)</f>
        <v>18621420.612</v>
      </c>
      <c r="E13" s="65">
        <f>E18+E23+E28+E33+E38+E43+E48+E53</f>
        <v>1352307.5</v>
      </c>
      <c r="F13" s="65">
        <f>F18+F23+F28+F33+F38+F43+F48+F53</f>
        <v>1327573.8999999999</v>
      </c>
      <c r="G13" s="65">
        <f t="shared" ref="G13:J13" si="4">G18+G23+G28+G33+G38+G43+G48+G53</f>
        <v>1376459.152</v>
      </c>
      <c r="H13" s="65">
        <f>H18+H23+H28+H33+H38+H43+H48+H53</f>
        <v>1409292</v>
      </c>
      <c r="I13" s="65">
        <f t="shared" si="4"/>
        <v>1486637.5</v>
      </c>
      <c r="J13" s="65">
        <f t="shared" si="4"/>
        <v>1518617.7999999998</v>
      </c>
      <c r="K13" s="65">
        <f t="shared" ref="K13:O13" si="5">K18+K23+K28+K33+K38+K43+K48+K53</f>
        <v>1555471.5</v>
      </c>
      <c r="L13" s="65">
        <f t="shared" si="5"/>
        <v>1674399.7499999998</v>
      </c>
      <c r="M13" s="65">
        <f t="shared" si="5"/>
        <v>2126971.5100000002</v>
      </c>
      <c r="N13" s="65">
        <f t="shared" si="5"/>
        <v>2341911</v>
      </c>
      <c r="O13" s="65">
        <f t="shared" si="5"/>
        <v>2451779</v>
      </c>
    </row>
    <row r="14" spans="1:16" s="64" customFormat="1" ht="30" customHeight="1" x14ac:dyDescent="0.25">
      <c r="A14" s="230"/>
      <c r="B14" s="230"/>
      <c r="C14" s="14" t="s">
        <v>35</v>
      </c>
      <c r="D14" s="66">
        <f t="shared" ref="D14" si="6">SUM(E14:K14)</f>
        <v>0</v>
      </c>
      <c r="E14" s="66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</row>
    <row r="15" spans="1:16" s="64" customFormat="1" ht="30" customHeight="1" x14ac:dyDescent="0.25">
      <c r="A15" s="234" t="s">
        <v>36</v>
      </c>
      <c r="B15" s="231" t="str">
        <f>[2]табл2!B20</f>
        <v>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</v>
      </c>
      <c r="C15" s="62" t="s">
        <v>133</v>
      </c>
      <c r="D15" s="66">
        <f t="shared" ref="D15:D54" si="7">SUM(E15:O15)</f>
        <v>13541401.002</v>
      </c>
      <c r="E15" s="66">
        <f t="shared" ref="E15:K15" si="8">E16+E17+E18+E19</f>
        <v>958406.5</v>
      </c>
      <c r="F15" s="66">
        <f t="shared" si="8"/>
        <v>971789.9</v>
      </c>
      <c r="G15" s="66">
        <f t="shared" si="8"/>
        <v>1000865.552</v>
      </c>
      <c r="H15" s="66">
        <f t="shared" si="8"/>
        <v>1020249.5</v>
      </c>
      <c r="I15" s="66">
        <f t="shared" si="8"/>
        <v>1067151.3999999999</v>
      </c>
      <c r="J15" s="66">
        <f t="shared" si="8"/>
        <v>1088084.2</v>
      </c>
      <c r="K15" s="66">
        <f t="shared" si="8"/>
        <v>1111462.7</v>
      </c>
      <c r="L15" s="66">
        <f t="shared" ref="L15:O15" si="9">L16+L17+L18+L19</f>
        <v>1202877.0499999998</v>
      </c>
      <c r="M15" s="66">
        <f t="shared" si="9"/>
        <v>1538345.2</v>
      </c>
      <c r="N15" s="66">
        <f t="shared" si="9"/>
        <v>1750004</v>
      </c>
      <c r="O15" s="66">
        <f t="shared" si="9"/>
        <v>1832165</v>
      </c>
    </row>
    <row r="16" spans="1:16" s="64" customFormat="1" ht="30" customHeight="1" x14ac:dyDescent="0.25">
      <c r="A16" s="235"/>
      <c r="B16" s="232"/>
      <c r="C16" s="62" t="s">
        <v>37</v>
      </c>
      <c r="D16" s="66">
        <f t="shared" si="7"/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</row>
    <row r="17" spans="1:15" s="64" customFormat="1" ht="30" customHeight="1" x14ac:dyDescent="0.25">
      <c r="A17" s="235"/>
      <c r="B17" s="232"/>
      <c r="C17" s="34" t="s">
        <v>33</v>
      </c>
      <c r="D17" s="66">
        <f t="shared" si="7"/>
        <v>3825.5</v>
      </c>
      <c r="E17" s="66">
        <v>0</v>
      </c>
      <c r="F17" s="66">
        <v>0</v>
      </c>
      <c r="G17" s="66">
        <v>110</v>
      </c>
      <c r="H17" s="66">
        <v>110</v>
      </c>
      <c r="I17" s="66">
        <v>0</v>
      </c>
      <c r="J17" s="66">
        <v>0</v>
      </c>
      <c r="K17" s="66">
        <v>0</v>
      </c>
      <c r="L17" s="66">
        <v>310</v>
      </c>
      <c r="M17" s="66">
        <v>3295.5</v>
      </c>
      <c r="N17" s="66">
        <v>0</v>
      </c>
      <c r="O17" s="66">
        <v>0</v>
      </c>
    </row>
    <row r="18" spans="1:15" s="64" customFormat="1" ht="30" customHeight="1" x14ac:dyDescent="0.25">
      <c r="A18" s="235"/>
      <c r="B18" s="232"/>
      <c r="C18" s="34" t="s">
        <v>34</v>
      </c>
      <c r="D18" s="66">
        <f t="shared" si="7"/>
        <v>13537575.502</v>
      </c>
      <c r="E18" s="66">
        <f>'прилож 3'!E19</f>
        <v>958406.5</v>
      </c>
      <c r="F18" s="66">
        <f>'прилож 3'!F19</f>
        <v>971789.9</v>
      </c>
      <c r="G18" s="66">
        <f>'прилож 3'!G19</f>
        <v>1000755.552</v>
      </c>
      <c r="H18" s="66">
        <f>'прилож 3'!H19</f>
        <v>1020139.5</v>
      </c>
      <c r="I18" s="66">
        <f>'прилож 3'!I19</f>
        <v>1067151.3999999999</v>
      </c>
      <c r="J18" s="66">
        <f>'прилож 3'!J19</f>
        <v>1088084.2</v>
      </c>
      <c r="K18" s="66">
        <f>'прилож 3'!K19</f>
        <v>1111462.7</v>
      </c>
      <c r="L18" s="66">
        <f>'прилож 3'!L19</f>
        <v>1202567.0499999998</v>
      </c>
      <c r="M18" s="66">
        <f>'прилож 3'!M19</f>
        <v>1535049.7</v>
      </c>
      <c r="N18" s="66">
        <f>'прилож 3'!N19</f>
        <v>1750004</v>
      </c>
      <c r="O18" s="66">
        <f>'прилож 3'!O19</f>
        <v>1832165</v>
      </c>
    </row>
    <row r="19" spans="1:15" s="64" customFormat="1" ht="30" customHeight="1" x14ac:dyDescent="0.25">
      <c r="A19" s="236"/>
      <c r="B19" s="233"/>
      <c r="C19" s="34" t="s">
        <v>35</v>
      </c>
      <c r="D19" s="66">
        <f t="shared" si="7"/>
        <v>0</v>
      </c>
      <c r="E19" s="66">
        <v>0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66">
        <v>0</v>
      </c>
      <c r="N19" s="66">
        <v>0</v>
      </c>
      <c r="O19" s="66">
        <v>0</v>
      </c>
    </row>
    <row r="20" spans="1:15" s="64" customFormat="1" ht="30" customHeight="1" x14ac:dyDescent="0.25">
      <c r="A20" s="230" t="s">
        <v>38</v>
      </c>
      <c r="B20" s="227" t="str">
        <f>[2]табл2!B29</f>
        <v>Осуществление органами местного самоуправления городского округа город Воронеж переданных отдельных государственных полномочий</v>
      </c>
      <c r="C20" s="15" t="s">
        <v>133</v>
      </c>
      <c r="D20" s="65">
        <f t="shared" si="7"/>
        <v>327977.7</v>
      </c>
      <c r="E20" s="65">
        <f t="shared" ref="E20:H20" si="10">E21+E22+E23+E24</f>
        <v>23226</v>
      </c>
      <c r="F20" s="65">
        <f t="shared" si="10"/>
        <v>23309</v>
      </c>
      <c r="G20" s="65">
        <f t="shared" si="10"/>
        <v>24712.3</v>
      </c>
      <c r="H20" s="65">
        <f t="shared" si="10"/>
        <v>24375</v>
      </c>
      <c r="I20" s="65">
        <f>I21+I22+I23+I24</f>
        <v>27053</v>
      </c>
      <c r="J20" s="65">
        <f t="shared" ref="J20:K20" si="11">J21+J22+J23+J24</f>
        <v>26469.3</v>
      </c>
      <c r="K20" s="65">
        <f t="shared" si="11"/>
        <v>28385.3</v>
      </c>
      <c r="L20" s="65">
        <f t="shared" ref="L20:O20" si="12">L21+L22+L23+L24</f>
        <v>45505.5</v>
      </c>
      <c r="M20" s="65">
        <f t="shared" si="12"/>
        <v>33599.300000000003</v>
      </c>
      <c r="N20" s="65">
        <f t="shared" si="12"/>
        <v>34746</v>
      </c>
      <c r="O20" s="65">
        <f t="shared" si="12"/>
        <v>36597</v>
      </c>
    </row>
    <row r="21" spans="1:15" s="64" customFormat="1" ht="30" customHeight="1" x14ac:dyDescent="0.25">
      <c r="A21" s="230"/>
      <c r="B21" s="227"/>
      <c r="C21" s="15" t="s">
        <v>37</v>
      </c>
      <c r="D21" s="65">
        <f t="shared" si="7"/>
        <v>20754.7</v>
      </c>
      <c r="E21" s="65">
        <v>0</v>
      </c>
      <c r="F21" s="65">
        <v>0</v>
      </c>
      <c r="G21" s="65">
        <v>721.3</v>
      </c>
      <c r="H21" s="65">
        <v>0</v>
      </c>
      <c r="I21" s="65">
        <v>1313</v>
      </c>
      <c r="J21" s="65">
        <v>23.3</v>
      </c>
      <c r="K21" s="65">
        <v>311.3</v>
      </c>
      <c r="L21" s="65">
        <v>16532.5</v>
      </c>
      <c r="M21" s="65">
        <v>1853.3</v>
      </c>
      <c r="N21" s="65">
        <v>0</v>
      </c>
      <c r="O21" s="65">
        <v>0</v>
      </c>
    </row>
    <row r="22" spans="1:15" s="64" customFormat="1" ht="30" customHeight="1" x14ac:dyDescent="0.25">
      <c r="A22" s="230"/>
      <c r="B22" s="227"/>
      <c r="C22" s="14" t="s">
        <v>33</v>
      </c>
      <c r="D22" s="65">
        <f t="shared" si="7"/>
        <v>307223</v>
      </c>
      <c r="E22" s="65">
        <v>23226</v>
      </c>
      <c r="F22" s="65">
        <v>23309</v>
      </c>
      <c r="G22" s="65">
        <v>23991</v>
      </c>
      <c r="H22" s="65">
        <v>24375</v>
      </c>
      <c r="I22" s="65">
        <v>25740</v>
      </c>
      <c r="J22" s="65">
        <v>26446</v>
      </c>
      <c r="K22" s="65">
        <v>28074</v>
      </c>
      <c r="L22" s="65">
        <v>28973</v>
      </c>
      <c r="M22" s="65">
        <v>31746</v>
      </c>
      <c r="N22" s="65">
        <v>34746</v>
      </c>
      <c r="O22" s="65">
        <v>36597</v>
      </c>
    </row>
    <row r="23" spans="1:15" s="64" customFormat="1" ht="30" customHeight="1" x14ac:dyDescent="0.25">
      <c r="A23" s="230"/>
      <c r="B23" s="227"/>
      <c r="C23" s="14" t="s">
        <v>34</v>
      </c>
      <c r="D23" s="66">
        <f t="shared" si="7"/>
        <v>0</v>
      </c>
      <c r="E23" s="66">
        <v>0</v>
      </c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66">
        <v>0</v>
      </c>
      <c r="N23" s="66">
        <v>0</v>
      </c>
      <c r="O23" s="66">
        <v>0</v>
      </c>
    </row>
    <row r="24" spans="1:15" s="64" customFormat="1" ht="30" customHeight="1" x14ac:dyDescent="0.25">
      <c r="A24" s="230"/>
      <c r="B24" s="227"/>
      <c r="C24" s="14" t="s">
        <v>35</v>
      </c>
      <c r="D24" s="66">
        <f t="shared" si="7"/>
        <v>0</v>
      </c>
      <c r="E24" s="66">
        <v>0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</row>
    <row r="25" spans="1:15" s="64" customFormat="1" ht="30" customHeight="1" x14ac:dyDescent="0.25">
      <c r="A25" s="230" t="s">
        <v>39</v>
      </c>
      <c r="B25" s="227" t="str">
        <f>[2]табл2!B61</f>
        <v>Обеспечение деятельности органов территориального общественного самоуправления городского округа город Воронеж</v>
      </c>
      <c r="C25" s="135" t="s">
        <v>133</v>
      </c>
      <c r="D25" s="65">
        <f t="shared" si="7"/>
        <v>203137.4</v>
      </c>
      <c r="E25" s="65">
        <f t="shared" ref="E25:K25" si="13">E26+E27+E28+E29</f>
        <v>15179</v>
      </c>
      <c r="F25" s="65">
        <f t="shared" si="13"/>
        <v>15045</v>
      </c>
      <c r="G25" s="65">
        <f t="shared" si="13"/>
        <v>15038.6</v>
      </c>
      <c r="H25" s="65">
        <f t="shared" si="13"/>
        <v>14935.5</v>
      </c>
      <c r="I25" s="65">
        <f t="shared" si="13"/>
        <v>14970.9</v>
      </c>
      <c r="J25" s="65">
        <f t="shared" si="13"/>
        <v>14749.5</v>
      </c>
      <c r="K25" s="65">
        <f t="shared" si="13"/>
        <v>14779</v>
      </c>
      <c r="L25" s="65">
        <f t="shared" ref="L25:O25" si="14">L26+L27+L28+L29</f>
        <v>20968.900000000001</v>
      </c>
      <c r="M25" s="65">
        <f t="shared" si="14"/>
        <v>24657</v>
      </c>
      <c r="N25" s="65">
        <f t="shared" si="14"/>
        <v>26407</v>
      </c>
      <c r="O25" s="65">
        <f t="shared" si="14"/>
        <v>26407</v>
      </c>
    </row>
    <row r="26" spans="1:15" s="64" customFormat="1" ht="30" customHeight="1" x14ac:dyDescent="0.25">
      <c r="A26" s="228"/>
      <c r="B26" s="228"/>
      <c r="C26" s="135" t="s">
        <v>37</v>
      </c>
      <c r="D26" s="66">
        <f t="shared" si="7"/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</row>
    <row r="27" spans="1:15" s="64" customFormat="1" ht="30" customHeight="1" x14ac:dyDescent="0.25">
      <c r="A27" s="228"/>
      <c r="B27" s="228"/>
      <c r="C27" s="136" t="s">
        <v>33</v>
      </c>
      <c r="D27" s="66">
        <f t="shared" si="7"/>
        <v>0</v>
      </c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66">
        <v>0</v>
      </c>
      <c r="O27" s="66">
        <v>0</v>
      </c>
    </row>
    <row r="28" spans="1:15" s="64" customFormat="1" ht="30" customHeight="1" x14ac:dyDescent="0.25">
      <c r="A28" s="228"/>
      <c r="B28" s="228"/>
      <c r="C28" s="136" t="s">
        <v>34</v>
      </c>
      <c r="D28" s="66">
        <f t="shared" si="7"/>
        <v>203137.4</v>
      </c>
      <c r="E28" s="66">
        <f>'прилож 3'!E28</f>
        <v>15179</v>
      </c>
      <c r="F28" s="66">
        <f>'прилож 3'!F28</f>
        <v>15045</v>
      </c>
      <c r="G28" s="66">
        <f>'прилож 3'!G28</f>
        <v>15038.6</v>
      </c>
      <c r="H28" s="66">
        <f>'прилож 3'!H28</f>
        <v>14935.5</v>
      </c>
      <c r="I28" s="66">
        <f>'прилож 3'!I28</f>
        <v>14970.9</v>
      </c>
      <c r="J28" s="66">
        <f>'прилож 3'!J28</f>
        <v>14749.5</v>
      </c>
      <c r="K28" s="66">
        <f>'прилож 3'!K28</f>
        <v>14779</v>
      </c>
      <c r="L28" s="66">
        <f>'прилож 3'!L28</f>
        <v>20968.900000000001</v>
      </c>
      <c r="M28" s="66">
        <f>'прилож 3'!M28</f>
        <v>24657</v>
      </c>
      <c r="N28" s="66">
        <f>'прилож 3'!N28</f>
        <v>26407</v>
      </c>
      <c r="O28" s="66">
        <f>'прилож 3'!O28</f>
        <v>26407</v>
      </c>
    </row>
    <row r="29" spans="1:15" s="64" customFormat="1" ht="30" customHeight="1" x14ac:dyDescent="0.25">
      <c r="A29" s="228"/>
      <c r="B29" s="228"/>
      <c r="C29" s="136" t="s">
        <v>35</v>
      </c>
      <c r="D29" s="66">
        <f t="shared" si="7"/>
        <v>0</v>
      </c>
      <c r="E29" s="66">
        <v>0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6">
        <v>0</v>
      </c>
      <c r="L29" s="66">
        <v>0</v>
      </c>
      <c r="M29" s="66">
        <v>0</v>
      </c>
      <c r="N29" s="66">
        <v>0</v>
      </c>
      <c r="O29" s="66">
        <v>0</v>
      </c>
    </row>
    <row r="30" spans="1:15" s="64" customFormat="1" ht="30" customHeight="1" x14ac:dyDescent="0.25">
      <c r="A30" s="230" t="s">
        <v>40</v>
      </c>
      <c r="B30" s="231" t="str">
        <f>[2]табл2!$B$69</f>
        <v>Информационное обеспечение деятельности администрации городского округа город Воронеж</v>
      </c>
      <c r="C30" s="15" t="s">
        <v>133</v>
      </c>
      <c r="D30" s="66">
        <f t="shared" si="7"/>
        <v>580836.80000000005</v>
      </c>
      <c r="E30" s="66">
        <f t="shared" ref="E30:K30" si="15">E31+E32+E33+E34</f>
        <v>62970</v>
      </c>
      <c r="F30" s="66">
        <f t="shared" si="15"/>
        <v>53880</v>
      </c>
      <c r="G30" s="66">
        <f t="shared" si="15"/>
        <v>46213</v>
      </c>
      <c r="H30" s="66">
        <f t="shared" si="15"/>
        <v>44676</v>
      </c>
      <c r="I30" s="66">
        <f t="shared" si="15"/>
        <v>49635.8</v>
      </c>
      <c r="J30" s="66">
        <f t="shared" si="15"/>
        <v>51085</v>
      </c>
      <c r="K30" s="66">
        <f t="shared" si="15"/>
        <v>51500</v>
      </c>
      <c r="L30" s="66">
        <f t="shared" ref="L30:O30" si="16">L31+L32+L33+L34</f>
        <v>57207</v>
      </c>
      <c r="M30" s="66">
        <f t="shared" si="16"/>
        <v>53670</v>
      </c>
      <c r="N30" s="66">
        <f t="shared" si="16"/>
        <v>55000</v>
      </c>
      <c r="O30" s="66">
        <f t="shared" si="16"/>
        <v>55000</v>
      </c>
    </row>
    <row r="31" spans="1:15" s="64" customFormat="1" ht="30" customHeight="1" x14ac:dyDescent="0.25">
      <c r="A31" s="230"/>
      <c r="B31" s="232"/>
      <c r="C31" s="15" t="s">
        <v>37</v>
      </c>
      <c r="D31" s="66">
        <f t="shared" si="7"/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  <c r="K31" s="66">
        <v>0</v>
      </c>
      <c r="L31" s="66">
        <v>0</v>
      </c>
      <c r="M31" s="66">
        <v>0</v>
      </c>
      <c r="N31" s="66">
        <v>0</v>
      </c>
      <c r="O31" s="66">
        <v>0</v>
      </c>
    </row>
    <row r="32" spans="1:15" s="64" customFormat="1" ht="30" customHeight="1" x14ac:dyDescent="0.25">
      <c r="A32" s="230"/>
      <c r="B32" s="232"/>
      <c r="C32" s="14" t="s">
        <v>33</v>
      </c>
      <c r="D32" s="66">
        <f t="shared" si="7"/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66">
        <v>0</v>
      </c>
      <c r="O32" s="66">
        <v>0</v>
      </c>
    </row>
    <row r="33" spans="1:15" s="64" customFormat="1" ht="30" customHeight="1" x14ac:dyDescent="0.25">
      <c r="A33" s="230"/>
      <c r="B33" s="232"/>
      <c r="C33" s="14" t="s">
        <v>34</v>
      </c>
      <c r="D33" s="66">
        <f t="shared" si="7"/>
        <v>580836.80000000005</v>
      </c>
      <c r="E33" s="66">
        <f>'прилож 3'!E36</f>
        <v>62970</v>
      </c>
      <c r="F33" s="66">
        <f>'прилож 3'!F36</f>
        <v>53880</v>
      </c>
      <c r="G33" s="66">
        <f>'прилож 3'!G36</f>
        <v>46213</v>
      </c>
      <c r="H33" s="66">
        <f>'прилож 3'!H36</f>
        <v>44676</v>
      </c>
      <c r="I33" s="66">
        <f>'прилож 3'!I36</f>
        <v>49635.8</v>
      </c>
      <c r="J33" s="66">
        <f>'прилож 3'!J36</f>
        <v>51085</v>
      </c>
      <c r="K33" s="66">
        <f>'прилож 3'!K36</f>
        <v>51500</v>
      </c>
      <c r="L33" s="66">
        <f>'прилож 3'!L36</f>
        <v>57207</v>
      </c>
      <c r="M33" s="66">
        <f>'прилож 3'!M36</f>
        <v>53670</v>
      </c>
      <c r="N33" s="66">
        <f>'прилож 3'!N36</f>
        <v>55000</v>
      </c>
      <c r="O33" s="66">
        <f>'прилож 3'!O36</f>
        <v>55000</v>
      </c>
    </row>
    <row r="34" spans="1:15" s="64" customFormat="1" ht="30" customHeight="1" x14ac:dyDescent="0.25">
      <c r="A34" s="230"/>
      <c r="B34" s="233"/>
      <c r="C34" s="14" t="s">
        <v>35</v>
      </c>
      <c r="D34" s="66">
        <f t="shared" si="7"/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66">
        <v>0</v>
      </c>
      <c r="O34" s="66">
        <v>0</v>
      </c>
    </row>
    <row r="35" spans="1:15" s="64" customFormat="1" ht="30" customHeight="1" x14ac:dyDescent="0.25">
      <c r="A35" s="230" t="s">
        <v>41</v>
      </c>
      <c r="B35" s="227" t="str">
        <f>[2]табл2!B72</f>
        <v>Финансовое обеспечение деятельности подведомственных учреждений</v>
      </c>
      <c r="C35" s="15" t="s">
        <v>133</v>
      </c>
      <c r="D35" s="65">
        <f t="shared" si="7"/>
        <v>3172117.47</v>
      </c>
      <c r="E35" s="65">
        <f t="shared" ref="E35:K35" si="17">E36+E37+E38+E39</f>
        <v>272772</v>
      </c>
      <c r="F35" s="65">
        <f t="shared" si="17"/>
        <v>230413</v>
      </c>
      <c r="G35" s="65">
        <f t="shared" si="17"/>
        <v>243651.97</v>
      </c>
      <c r="H35" s="65">
        <f t="shared" si="17"/>
        <v>258612</v>
      </c>
      <c r="I35" s="65">
        <f t="shared" si="17"/>
        <v>275510.40000000002</v>
      </c>
      <c r="J35" s="65">
        <f t="shared" si="17"/>
        <v>278522.09999999998</v>
      </c>
      <c r="K35" s="65">
        <f t="shared" si="17"/>
        <v>281773</v>
      </c>
      <c r="L35" s="65">
        <f t="shared" ref="L35:O35" si="18">L36+L37+L38+L39</f>
        <v>293448</v>
      </c>
      <c r="M35" s="65">
        <f t="shared" si="18"/>
        <v>329958</v>
      </c>
      <c r="N35" s="65">
        <f t="shared" si="18"/>
        <v>348765</v>
      </c>
      <c r="O35" s="65">
        <f t="shared" si="18"/>
        <v>358692</v>
      </c>
    </row>
    <row r="36" spans="1:15" s="64" customFormat="1" ht="30" customHeight="1" x14ac:dyDescent="0.25">
      <c r="A36" s="230"/>
      <c r="B36" s="227"/>
      <c r="C36" s="15" t="s">
        <v>37</v>
      </c>
      <c r="D36" s="66">
        <f t="shared" si="7"/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66">
        <v>0</v>
      </c>
    </row>
    <row r="37" spans="1:15" s="64" customFormat="1" ht="30" customHeight="1" x14ac:dyDescent="0.25">
      <c r="A37" s="230"/>
      <c r="B37" s="227"/>
      <c r="C37" s="14" t="s">
        <v>33</v>
      </c>
      <c r="D37" s="66">
        <f t="shared" si="7"/>
        <v>706.97</v>
      </c>
      <c r="E37" s="66">
        <v>0</v>
      </c>
      <c r="F37" s="66">
        <v>100</v>
      </c>
      <c r="G37" s="66">
        <v>99.97</v>
      </c>
      <c r="H37" s="66">
        <v>50</v>
      </c>
      <c r="I37" s="66">
        <v>0</v>
      </c>
      <c r="J37" s="66">
        <v>0</v>
      </c>
      <c r="K37" s="66">
        <v>0</v>
      </c>
      <c r="L37" s="66">
        <v>0</v>
      </c>
      <c r="M37" s="66">
        <v>457</v>
      </c>
      <c r="N37" s="66">
        <v>0</v>
      </c>
      <c r="O37" s="66">
        <v>0</v>
      </c>
    </row>
    <row r="38" spans="1:15" s="64" customFormat="1" ht="30" customHeight="1" x14ac:dyDescent="0.25">
      <c r="A38" s="230"/>
      <c r="B38" s="227"/>
      <c r="C38" s="14" t="s">
        <v>34</v>
      </c>
      <c r="D38" s="66">
        <f t="shared" si="7"/>
        <v>3171410.5</v>
      </c>
      <c r="E38" s="65">
        <f>'прилож 3'!E39</f>
        <v>272772</v>
      </c>
      <c r="F38" s="65">
        <f>'прилож 3'!F39</f>
        <v>230313</v>
      </c>
      <c r="G38" s="65">
        <f>'прилож 3'!G39</f>
        <v>243552</v>
      </c>
      <c r="H38" s="65">
        <f>'прилож 3'!H39</f>
        <v>258562</v>
      </c>
      <c r="I38" s="65">
        <f>'прилож 3'!I39</f>
        <v>275510.40000000002</v>
      </c>
      <c r="J38" s="65">
        <f>'прилож 3'!J39</f>
        <v>278522.09999999998</v>
      </c>
      <c r="K38" s="65">
        <f>'прилож 3'!K39</f>
        <v>281773</v>
      </c>
      <c r="L38" s="65">
        <f>'прилож 3'!L39</f>
        <v>293448</v>
      </c>
      <c r="M38" s="65">
        <f>'прилож 3'!M39</f>
        <v>329501</v>
      </c>
      <c r="N38" s="65">
        <f>'прилож 3'!N39</f>
        <v>348765</v>
      </c>
      <c r="O38" s="65">
        <f>'прилож 3'!O39</f>
        <v>358692</v>
      </c>
    </row>
    <row r="39" spans="1:15" s="64" customFormat="1" ht="30" customHeight="1" x14ac:dyDescent="0.25">
      <c r="A39" s="230"/>
      <c r="B39" s="227"/>
      <c r="C39" s="14" t="s">
        <v>35</v>
      </c>
      <c r="D39" s="65">
        <f t="shared" si="7"/>
        <v>0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  <c r="J39" s="65">
        <v>0</v>
      </c>
      <c r="K39" s="65">
        <v>0</v>
      </c>
      <c r="L39" s="65">
        <v>0</v>
      </c>
      <c r="M39" s="65">
        <v>0</v>
      </c>
      <c r="N39" s="65">
        <v>0</v>
      </c>
      <c r="O39" s="65">
        <v>0</v>
      </c>
    </row>
    <row r="40" spans="1:15" s="64" customFormat="1" ht="30" customHeight="1" x14ac:dyDescent="0.25">
      <c r="A40" s="230" t="s">
        <v>42</v>
      </c>
      <c r="B40" s="227" t="str">
        <f>[2]табл2!B80</f>
        <v>Дополнительные выплаты отдельным категориям граждан и поддержка некоммерческих организаций городского округа город Воронеж</v>
      </c>
      <c r="C40" s="15" t="s">
        <v>133</v>
      </c>
      <c r="D40" s="65">
        <f t="shared" si="7"/>
        <v>960757.11</v>
      </c>
      <c r="E40" s="65">
        <f>E41+E42+E43+E44</f>
        <v>43010</v>
      </c>
      <c r="F40" s="65">
        <f t="shared" ref="F40:K40" si="19">F41+F42+F43+F44</f>
        <v>56120</v>
      </c>
      <c r="G40" s="65">
        <f t="shared" si="19"/>
        <v>70900</v>
      </c>
      <c r="H40" s="65">
        <f t="shared" si="19"/>
        <v>70835</v>
      </c>
      <c r="I40" s="65">
        <f t="shared" si="19"/>
        <v>79210</v>
      </c>
      <c r="J40" s="65">
        <f t="shared" si="19"/>
        <v>86003</v>
      </c>
      <c r="K40" s="65">
        <f t="shared" si="19"/>
        <v>95724.71</v>
      </c>
      <c r="L40" s="65">
        <f t="shared" ref="L40:O40" si="20">L41+L42+L43+L44</f>
        <v>100604.8</v>
      </c>
      <c r="M40" s="65">
        <f t="shared" si="20"/>
        <v>117547.6</v>
      </c>
      <c r="N40" s="65">
        <f t="shared" si="20"/>
        <v>111511</v>
      </c>
      <c r="O40" s="65">
        <f t="shared" si="20"/>
        <v>129291</v>
      </c>
    </row>
    <row r="41" spans="1:15" s="64" customFormat="1" ht="30" customHeight="1" x14ac:dyDescent="0.25">
      <c r="A41" s="230"/>
      <c r="B41" s="227"/>
      <c r="C41" s="15" t="s">
        <v>37</v>
      </c>
      <c r="D41" s="66">
        <f t="shared" si="7"/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  <c r="L41" s="66">
        <v>0</v>
      </c>
      <c r="M41" s="66">
        <v>0</v>
      </c>
      <c r="N41" s="66">
        <v>0</v>
      </c>
      <c r="O41" s="66">
        <v>0</v>
      </c>
    </row>
    <row r="42" spans="1:15" s="64" customFormat="1" ht="30" customHeight="1" x14ac:dyDescent="0.25">
      <c r="A42" s="230"/>
      <c r="B42" s="227"/>
      <c r="C42" s="14" t="s">
        <v>33</v>
      </c>
      <c r="D42" s="66">
        <f t="shared" si="7"/>
        <v>1381.9099999999999</v>
      </c>
      <c r="E42" s="66">
        <v>30</v>
      </c>
      <c r="F42" s="66">
        <v>0</v>
      </c>
      <c r="G42" s="66">
        <v>0</v>
      </c>
      <c r="H42" s="66">
        <v>80</v>
      </c>
      <c r="I42" s="66">
        <v>65</v>
      </c>
      <c r="J42" s="66">
        <v>50</v>
      </c>
      <c r="K42" s="66">
        <v>81.91</v>
      </c>
      <c r="L42" s="66">
        <v>620</v>
      </c>
      <c r="M42" s="66">
        <v>455</v>
      </c>
      <c r="N42" s="66">
        <v>0</v>
      </c>
      <c r="O42" s="66">
        <v>0</v>
      </c>
    </row>
    <row r="43" spans="1:15" s="64" customFormat="1" ht="30" customHeight="1" x14ac:dyDescent="0.25">
      <c r="A43" s="230"/>
      <c r="B43" s="227"/>
      <c r="C43" s="14" t="s">
        <v>34</v>
      </c>
      <c r="D43" s="66">
        <f t="shared" si="7"/>
        <v>959375.2</v>
      </c>
      <c r="E43" s="65">
        <f>'прилож 3'!E48</f>
        <v>42980</v>
      </c>
      <c r="F43" s="65">
        <f>'прилож 3'!F48</f>
        <v>56120</v>
      </c>
      <c r="G43" s="65">
        <f>'прилож 3'!G48</f>
        <v>70900</v>
      </c>
      <c r="H43" s="65">
        <f>'прилож 3'!H48</f>
        <v>70755</v>
      </c>
      <c r="I43" s="65">
        <f>'прилож 3'!I48</f>
        <v>79145</v>
      </c>
      <c r="J43" s="65">
        <f>'прилож 3'!J48</f>
        <v>85953</v>
      </c>
      <c r="K43" s="65">
        <f>'прилож 3'!K48</f>
        <v>95642.8</v>
      </c>
      <c r="L43" s="65">
        <f>'прилож 3'!L48</f>
        <v>99984.8</v>
      </c>
      <c r="M43" s="65">
        <f>'прилож 3'!M48</f>
        <v>117092.6</v>
      </c>
      <c r="N43" s="65">
        <f>'прилож 3'!N48</f>
        <v>111511</v>
      </c>
      <c r="O43" s="65">
        <f>'прилож 3'!O48</f>
        <v>129291</v>
      </c>
    </row>
    <row r="44" spans="1:15" s="64" customFormat="1" ht="30" customHeight="1" x14ac:dyDescent="0.25">
      <c r="A44" s="230"/>
      <c r="B44" s="227"/>
      <c r="C44" s="14" t="s">
        <v>35</v>
      </c>
      <c r="D44" s="66">
        <f t="shared" si="7"/>
        <v>0</v>
      </c>
      <c r="E44" s="66">
        <v>0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66">
        <v>0</v>
      </c>
      <c r="O44" s="66">
        <v>0</v>
      </c>
    </row>
    <row r="45" spans="1:15" s="64" customFormat="1" ht="30" customHeight="1" x14ac:dyDescent="0.25">
      <c r="A45" s="230" t="s">
        <v>43</v>
      </c>
      <c r="B45" s="227" t="s">
        <v>28</v>
      </c>
      <c r="C45" s="15" t="s">
        <v>133</v>
      </c>
      <c r="D45" s="65">
        <f t="shared" si="7"/>
        <v>166777.21000000002</v>
      </c>
      <c r="E45" s="65">
        <f t="shared" ref="E45:J45" si="21">E46+E47+E48+E49</f>
        <v>0</v>
      </c>
      <c r="F45" s="65">
        <f t="shared" si="21"/>
        <v>0</v>
      </c>
      <c r="G45" s="65">
        <f t="shared" si="21"/>
        <v>0</v>
      </c>
      <c r="H45" s="65">
        <f t="shared" si="21"/>
        <v>0</v>
      </c>
      <c r="I45" s="65">
        <f t="shared" si="21"/>
        <v>0</v>
      </c>
      <c r="J45" s="65">
        <f t="shared" si="21"/>
        <v>0</v>
      </c>
      <c r="K45" s="65">
        <f>K46+K47+K48+0</f>
        <v>0</v>
      </c>
      <c r="L45" s="65">
        <f>L46+L47+L48+0</f>
        <v>0</v>
      </c>
      <c r="M45" s="65">
        <f>M46+M47+M48+0</f>
        <v>66777.210000000006</v>
      </c>
      <c r="N45" s="65">
        <f>N46+N47+N48+0</f>
        <v>50000</v>
      </c>
      <c r="O45" s="65">
        <f>O46+O47+O48+0</f>
        <v>50000</v>
      </c>
    </row>
    <row r="46" spans="1:15" s="64" customFormat="1" ht="24.95" customHeight="1" x14ac:dyDescent="0.25">
      <c r="A46" s="230"/>
      <c r="B46" s="227"/>
      <c r="C46" s="15" t="s">
        <v>37</v>
      </c>
      <c r="D46" s="66">
        <f t="shared" si="7"/>
        <v>0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66">
        <v>0</v>
      </c>
      <c r="O46" s="66">
        <v>0</v>
      </c>
    </row>
    <row r="47" spans="1:15" s="64" customFormat="1" ht="24.95" customHeight="1" x14ac:dyDescent="0.25">
      <c r="A47" s="230"/>
      <c r="B47" s="227"/>
      <c r="C47" s="14" t="s">
        <v>33</v>
      </c>
      <c r="D47" s="66">
        <f t="shared" si="7"/>
        <v>0</v>
      </c>
      <c r="E47" s="66">
        <v>0</v>
      </c>
      <c r="F47" s="6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66">
        <v>0</v>
      </c>
      <c r="O47" s="66">
        <v>0</v>
      </c>
    </row>
    <row r="48" spans="1:15" s="64" customFormat="1" ht="24.95" customHeight="1" x14ac:dyDescent="0.25">
      <c r="A48" s="230"/>
      <c r="B48" s="227"/>
      <c r="C48" s="14" t="s">
        <v>34</v>
      </c>
      <c r="D48" s="65">
        <f t="shared" si="7"/>
        <v>166777.21000000002</v>
      </c>
      <c r="E48" s="65">
        <f>'прилож 3'!E54</f>
        <v>0</v>
      </c>
      <c r="F48" s="65">
        <f>'прилож 3'!F54</f>
        <v>0</v>
      </c>
      <c r="G48" s="65">
        <f>'прилож 3'!G54</f>
        <v>0</v>
      </c>
      <c r="H48" s="65">
        <f>'прилож 3'!H54</f>
        <v>0</v>
      </c>
      <c r="I48" s="65">
        <f>'прилож 3'!I54</f>
        <v>0</v>
      </c>
      <c r="J48" s="65">
        <f>'прилож 3'!J54</f>
        <v>0</v>
      </c>
      <c r="K48" s="65">
        <f>'прилож 3'!K54</f>
        <v>0</v>
      </c>
      <c r="L48" s="65">
        <f>'прилож 3'!L54</f>
        <v>0</v>
      </c>
      <c r="M48" s="65">
        <f>'прилож 3'!M54</f>
        <v>66777.210000000006</v>
      </c>
      <c r="N48" s="65">
        <f>'прилож 3'!N54</f>
        <v>50000</v>
      </c>
      <c r="O48" s="65">
        <f>'прилож 3'!O54</f>
        <v>50000</v>
      </c>
    </row>
    <row r="49" spans="1:16" s="64" customFormat="1" ht="24.95" customHeight="1" x14ac:dyDescent="0.25">
      <c r="A49" s="230"/>
      <c r="B49" s="227"/>
      <c r="C49" s="14" t="s">
        <v>35</v>
      </c>
      <c r="D49" s="66">
        <f t="shared" si="7"/>
        <v>0</v>
      </c>
      <c r="E49" s="66">
        <v>0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66">
        <v>0</v>
      </c>
      <c r="M49" s="66">
        <v>0</v>
      </c>
      <c r="N49" s="66">
        <v>0</v>
      </c>
      <c r="O49" s="66">
        <v>0</v>
      </c>
    </row>
    <row r="50" spans="1:16" s="64" customFormat="1" ht="30" customHeight="1" x14ac:dyDescent="0.25">
      <c r="A50" s="234" t="s">
        <v>130</v>
      </c>
      <c r="B50" s="231" t="s">
        <v>89</v>
      </c>
      <c r="C50" s="15" t="s">
        <v>133</v>
      </c>
      <c r="D50" s="66">
        <f t="shared" si="7"/>
        <v>2308</v>
      </c>
      <c r="E50" s="66">
        <f t="shared" ref="E50:J50" si="22">E51+E52+E53+E54</f>
        <v>0</v>
      </c>
      <c r="F50" s="66">
        <f t="shared" si="22"/>
        <v>426</v>
      </c>
      <c r="G50" s="66">
        <f t="shared" si="22"/>
        <v>0</v>
      </c>
      <c r="H50" s="66">
        <f t="shared" si="22"/>
        <v>224</v>
      </c>
      <c r="I50" s="66">
        <f t="shared" si="22"/>
        <v>224</v>
      </c>
      <c r="J50" s="66">
        <f t="shared" si="22"/>
        <v>224</v>
      </c>
      <c r="K50" s="66">
        <f>K51+K52+K53</f>
        <v>314</v>
      </c>
      <c r="L50" s="66">
        <f>L51+L52+L53</f>
        <v>224</v>
      </c>
      <c r="M50" s="66">
        <f>M51+M52+M53</f>
        <v>224</v>
      </c>
      <c r="N50" s="66">
        <f>N51+N52+N53</f>
        <v>224</v>
      </c>
      <c r="O50" s="66">
        <f>O51+O52+O53</f>
        <v>224</v>
      </c>
    </row>
    <row r="51" spans="1:16" s="64" customFormat="1" ht="30" customHeight="1" x14ac:dyDescent="0.25">
      <c r="A51" s="235"/>
      <c r="B51" s="232"/>
      <c r="C51" s="15" t="s">
        <v>37</v>
      </c>
      <c r="D51" s="66">
        <f t="shared" si="7"/>
        <v>0</v>
      </c>
      <c r="E51" s="66">
        <v>0</v>
      </c>
      <c r="F51" s="66">
        <v>0</v>
      </c>
      <c r="G51" s="66">
        <v>0</v>
      </c>
      <c r="H51" s="66">
        <v>0</v>
      </c>
      <c r="I51" s="66">
        <v>0</v>
      </c>
      <c r="J51" s="66">
        <v>0</v>
      </c>
      <c r="K51" s="66">
        <v>0</v>
      </c>
      <c r="L51" s="66">
        <v>0</v>
      </c>
      <c r="M51" s="66">
        <v>0</v>
      </c>
      <c r="N51" s="66">
        <v>0</v>
      </c>
      <c r="O51" s="66">
        <v>0</v>
      </c>
    </row>
    <row r="52" spans="1:16" s="64" customFormat="1" ht="30" customHeight="1" x14ac:dyDescent="0.25">
      <c r="A52" s="235"/>
      <c r="B52" s="232"/>
      <c r="C52" s="14" t="s">
        <v>33</v>
      </c>
      <c r="D52" s="66">
        <f t="shared" si="7"/>
        <v>0</v>
      </c>
      <c r="E52" s="66">
        <v>0</v>
      </c>
      <c r="F52" s="66">
        <v>0</v>
      </c>
      <c r="G52" s="66">
        <v>0</v>
      </c>
      <c r="H52" s="66">
        <v>0</v>
      </c>
      <c r="I52" s="66">
        <v>0</v>
      </c>
      <c r="J52" s="66">
        <v>0</v>
      </c>
      <c r="K52" s="66">
        <v>0</v>
      </c>
      <c r="L52" s="66">
        <v>0</v>
      </c>
      <c r="M52" s="66">
        <v>0</v>
      </c>
      <c r="N52" s="66">
        <v>0</v>
      </c>
      <c r="O52" s="66">
        <v>0</v>
      </c>
    </row>
    <row r="53" spans="1:16" s="64" customFormat="1" ht="30" customHeight="1" x14ac:dyDescent="0.25">
      <c r="A53" s="235"/>
      <c r="B53" s="232"/>
      <c r="C53" s="14" t="s">
        <v>34</v>
      </c>
      <c r="D53" s="66">
        <f t="shared" si="7"/>
        <v>2308</v>
      </c>
      <c r="E53" s="66">
        <v>0</v>
      </c>
      <c r="F53" s="66">
        <f>'прилож 3'!F59</f>
        <v>426</v>
      </c>
      <c r="G53" s="66">
        <f>'прилож 3'!G59</f>
        <v>0</v>
      </c>
      <c r="H53" s="66">
        <f>'прилож 3'!H59</f>
        <v>224</v>
      </c>
      <c r="I53" s="66">
        <f>'прилож 3'!I59</f>
        <v>224</v>
      </c>
      <c r="J53" s="66">
        <f>'прилож 3'!J59</f>
        <v>224</v>
      </c>
      <c r="K53" s="66">
        <f>'прилож 3'!K59</f>
        <v>314</v>
      </c>
      <c r="L53" s="66">
        <f>'прилож 3'!L59</f>
        <v>224</v>
      </c>
      <c r="M53" s="66">
        <f>'прилож 3'!M59</f>
        <v>224</v>
      </c>
      <c r="N53" s="66">
        <f>'прилож 3'!N59</f>
        <v>224</v>
      </c>
      <c r="O53" s="66">
        <f>'прилож 3'!O59</f>
        <v>224</v>
      </c>
    </row>
    <row r="54" spans="1:16" s="64" customFormat="1" ht="30" customHeight="1" x14ac:dyDescent="0.25">
      <c r="A54" s="236"/>
      <c r="B54" s="233"/>
      <c r="C54" s="14" t="s">
        <v>35</v>
      </c>
      <c r="D54" s="66">
        <f t="shared" si="7"/>
        <v>0</v>
      </c>
      <c r="E54" s="66">
        <v>0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66">
        <v>0</v>
      </c>
      <c r="O54" s="66" t="s">
        <v>85</v>
      </c>
    </row>
    <row r="55" spans="1:16" ht="43.5" customHeight="1" x14ac:dyDescent="0.25">
      <c r="A55" s="33"/>
      <c r="B55" s="67"/>
      <c r="C55" s="68"/>
      <c r="D55" s="69"/>
      <c r="E55" s="70"/>
      <c r="F55" s="70"/>
      <c r="G55" s="71"/>
      <c r="H55" s="71"/>
      <c r="I55" s="71"/>
      <c r="J55" s="71"/>
      <c r="K55" s="71"/>
      <c r="L55" s="157"/>
      <c r="M55" s="157"/>
      <c r="N55" s="157"/>
      <c r="O55" s="71"/>
    </row>
    <row r="56" spans="1:16" ht="36" customHeight="1" x14ac:dyDescent="0.25">
      <c r="A56" s="33"/>
      <c r="B56" s="67"/>
      <c r="C56" s="68"/>
      <c r="D56" s="69"/>
      <c r="E56" s="70"/>
      <c r="F56" s="70"/>
      <c r="G56" s="71"/>
      <c r="H56" s="71"/>
      <c r="I56" s="71"/>
      <c r="J56" s="71"/>
      <c r="K56" s="71"/>
      <c r="L56" s="157"/>
      <c r="M56" s="157"/>
      <c r="N56" s="157"/>
      <c r="O56" s="71"/>
    </row>
    <row r="57" spans="1:16" s="61" customFormat="1" ht="27.75" x14ac:dyDescent="0.4">
      <c r="A57" s="80" t="s">
        <v>191</v>
      </c>
      <c r="B57" s="80"/>
      <c r="C57" s="72"/>
      <c r="D57" s="72"/>
      <c r="E57" s="72"/>
      <c r="F57" s="72"/>
      <c r="G57" s="72"/>
      <c r="H57" s="72"/>
      <c r="I57" s="80"/>
      <c r="J57" s="80"/>
      <c r="K57" s="80"/>
      <c r="L57" s="80"/>
      <c r="M57" s="23"/>
      <c r="N57" s="80" t="s">
        <v>192</v>
      </c>
      <c r="O57" s="23"/>
      <c r="P57" s="23"/>
    </row>
  </sheetData>
  <mergeCells count="31">
    <mergeCell ref="A35:A39"/>
    <mergeCell ref="B35:B39"/>
    <mergeCell ref="B50:B54"/>
    <mergeCell ref="A50:A54"/>
    <mergeCell ref="A40:A44"/>
    <mergeCell ref="B40:B44"/>
    <mergeCell ref="A45:A49"/>
    <mergeCell ref="B45:B49"/>
    <mergeCell ref="A30:A34"/>
    <mergeCell ref="B30:B34"/>
    <mergeCell ref="A25:A29"/>
    <mergeCell ref="A10:A14"/>
    <mergeCell ref="B10:B14"/>
    <mergeCell ref="A15:A19"/>
    <mergeCell ref="B15:B19"/>
    <mergeCell ref="A20:A24"/>
    <mergeCell ref="D8:O8"/>
    <mergeCell ref="L2:O2"/>
    <mergeCell ref="L3:O3"/>
    <mergeCell ref="L4:O4"/>
    <mergeCell ref="B25:B29"/>
    <mergeCell ref="B20:B24"/>
    <mergeCell ref="A6:O6"/>
    <mergeCell ref="A8:A9"/>
    <mergeCell ref="B8:B9"/>
    <mergeCell ref="C8:C9"/>
    <mergeCell ref="I1:K1"/>
    <mergeCell ref="I2:K2"/>
    <mergeCell ref="I3:K3"/>
    <mergeCell ref="I4:K4"/>
    <mergeCell ref="L1:O1"/>
  </mergeCells>
  <pageMargins left="0.70866141732283472" right="0.23622047244094491" top="1.3779527559055118" bottom="0.78740157480314965" header="0.31496062992125984" footer="0.19685039370078741"/>
  <pageSetup paperSize="9" scale="54" orientation="landscape" r:id="rId1"/>
  <headerFooter differentFirst="1">
    <oddHeader>&amp;C&amp;P</oddHeader>
  </headerFooter>
  <ignoredErrors>
    <ignoredError sqref="E18 F18 E15:K15 E25:K25 E30:K30 E38:K38 F43:K43 E48:K48 E45:J45 H18:K1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opLeftCell="A33" zoomScale="70" zoomScaleNormal="70" workbookViewId="0">
      <selection activeCell="B24" sqref="B24"/>
    </sheetView>
  </sheetViews>
  <sheetFormatPr defaultRowHeight="15" x14ac:dyDescent="0.25"/>
  <cols>
    <col min="1" max="1" width="4.85546875" style="19" customWidth="1"/>
    <col min="2" max="2" width="42.28515625" style="19" customWidth="1"/>
    <col min="3" max="3" width="16.5703125" style="19" customWidth="1"/>
    <col min="4" max="4" width="12.7109375" style="19" customWidth="1"/>
    <col min="5" max="6" width="18.7109375" style="19" customWidth="1"/>
    <col min="7" max="7" width="18.7109375" style="103" customWidth="1"/>
    <col min="8" max="10" width="18.7109375" style="19" customWidth="1"/>
    <col min="11" max="16384" width="9.140625" style="19"/>
  </cols>
  <sheetData>
    <row r="1" spans="1:10" s="76" customFormat="1" ht="21" customHeight="1" x14ac:dyDescent="0.25">
      <c r="A1" s="75"/>
      <c r="B1" s="75"/>
      <c r="C1" s="75"/>
      <c r="D1" s="75"/>
      <c r="E1" s="75"/>
      <c r="F1" s="75"/>
      <c r="H1" s="189" t="s">
        <v>96</v>
      </c>
      <c r="I1" s="189"/>
      <c r="J1" s="189"/>
    </row>
    <row r="2" spans="1:10" s="76" customFormat="1" ht="21" customHeight="1" x14ac:dyDescent="0.25">
      <c r="A2" s="75"/>
      <c r="B2" s="75"/>
      <c r="C2" s="75"/>
      <c r="D2" s="75"/>
      <c r="E2" s="75"/>
      <c r="F2" s="75"/>
      <c r="H2" s="189" t="s">
        <v>90</v>
      </c>
      <c r="I2" s="189"/>
      <c r="J2" s="189"/>
    </row>
    <row r="3" spans="1:10" s="76" customFormat="1" ht="21" customHeight="1" x14ac:dyDescent="0.25">
      <c r="A3" s="75"/>
      <c r="B3" s="75"/>
      <c r="C3" s="75"/>
      <c r="D3" s="75"/>
      <c r="E3" s="75"/>
      <c r="F3" s="75"/>
      <c r="H3" s="189" t="s">
        <v>91</v>
      </c>
      <c r="I3" s="189"/>
      <c r="J3" s="189"/>
    </row>
    <row r="4" spans="1:10" s="79" customFormat="1" ht="21" customHeight="1" x14ac:dyDescent="0.25">
      <c r="A4" s="77"/>
      <c r="B4" s="77"/>
      <c r="C4" s="77"/>
      <c r="D4" s="77"/>
      <c r="E4" s="78"/>
      <c r="F4" s="78"/>
      <c r="H4" s="190" t="s">
        <v>12</v>
      </c>
      <c r="I4" s="190"/>
      <c r="J4" s="190"/>
    </row>
    <row r="5" spans="1:10" ht="40.5" customHeight="1" x14ac:dyDescent="0.3">
      <c r="A5" s="16"/>
      <c r="B5" s="17"/>
      <c r="C5" s="17"/>
      <c r="D5" s="17"/>
      <c r="E5" s="18"/>
      <c r="F5" s="18"/>
      <c r="G5" s="100"/>
      <c r="H5" s="18"/>
      <c r="I5" s="17"/>
    </row>
    <row r="6" spans="1:10" s="25" customFormat="1" ht="50.25" customHeight="1" x14ac:dyDescent="0.25">
      <c r="A6" s="237" t="s">
        <v>182</v>
      </c>
      <c r="B6" s="237"/>
      <c r="C6" s="237"/>
      <c r="D6" s="237"/>
      <c r="E6" s="237"/>
      <c r="F6" s="237"/>
      <c r="G6" s="237"/>
      <c r="H6" s="237"/>
      <c r="I6" s="237"/>
      <c r="J6" s="237"/>
    </row>
    <row r="7" spans="1:10" s="25" customFormat="1" ht="24.75" customHeight="1" x14ac:dyDescent="0.25">
      <c r="A7" s="26"/>
      <c r="B7" s="27"/>
      <c r="C7" s="27"/>
      <c r="D7" s="28"/>
      <c r="E7" s="29"/>
      <c r="F7" s="29"/>
      <c r="G7" s="29"/>
      <c r="H7" s="29"/>
      <c r="I7" s="29"/>
    </row>
    <row r="8" spans="1:10" s="25" customFormat="1" ht="41.25" customHeight="1" x14ac:dyDescent="0.25">
      <c r="A8" s="184" t="s">
        <v>44</v>
      </c>
      <c r="B8" s="184" t="s">
        <v>46</v>
      </c>
      <c r="C8" s="185" t="s">
        <v>47</v>
      </c>
      <c r="D8" s="184" t="s">
        <v>48</v>
      </c>
      <c r="E8" s="184" t="s">
        <v>49</v>
      </c>
      <c r="F8" s="184"/>
      <c r="G8" s="184"/>
      <c r="H8" s="184"/>
      <c r="I8" s="184"/>
      <c r="J8" s="184"/>
    </row>
    <row r="9" spans="1:10" s="25" customFormat="1" ht="38.25" customHeight="1" x14ac:dyDescent="0.25">
      <c r="A9" s="184"/>
      <c r="B9" s="184"/>
      <c r="C9" s="185"/>
      <c r="D9" s="184"/>
      <c r="E9" s="162">
        <v>2025</v>
      </c>
      <c r="F9" s="85">
        <v>2026</v>
      </c>
      <c r="G9" s="165">
        <v>2027</v>
      </c>
      <c r="H9" s="161">
        <v>2028</v>
      </c>
      <c r="I9" s="161">
        <v>2029</v>
      </c>
      <c r="J9" s="161">
        <v>2030</v>
      </c>
    </row>
    <row r="10" spans="1:10" s="92" customFormat="1" ht="30" customHeight="1" x14ac:dyDescent="0.25">
      <c r="A10" s="198" t="s">
        <v>50</v>
      </c>
      <c r="B10" s="199"/>
      <c r="C10" s="199"/>
      <c r="D10" s="199"/>
      <c r="E10" s="199"/>
      <c r="F10" s="199"/>
      <c r="G10" s="199"/>
      <c r="H10" s="199"/>
      <c r="I10" s="199"/>
      <c r="J10" s="200"/>
    </row>
    <row r="11" spans="1:10" s="25" customFormat="1" ht="54" customHeight="1" x14ac:dyDescent="0.25">
      <c r="A11" s="164" t="s">
        <v>99</v>
      </c>
      <c r="B11" s="164" t="s">
        <v>197</v>
      </c>
      <c r="C11" s="1"/>
      <c r="D11" s="164" t="s">
        <v>51</v>
      </c>
      <c r="E11" s="173">
        <v>84.1</v>
      </c>
      <c r="F11" s="173">
        <v>84.2</v>
      </c>
      <c r="G11" s="173">
        <v>84.3</v>
      </c>
      <c r="H11" s="173">
        <v>84.4</v>
      </c>
      <c r="I11" s="173">
        <v>84.5</v>
      </c>
      <c r="J11" s="173">
        <v>84.6</v>
      </c>
    </row>
    <row r="12" spans="1:10" s="25" customFormat="1" ht="57" customHeight="1" x14ac:dyDescent="0.25">
      <c r="A12" s="164" t="s">
        <v>64</v>
      </c>
      <c r="B12" s="164" t="s">
        <v>98</v>
      </c>
      <c r="C12" s="1"/>
      <c r="D12" s="164" t="s">
        <v>51</v>
      </c>
      <c r="E12" s="169">
        <v>93</v>
      </c>
      <c r="F12" s="169">
        <v>93</v>
      </c>
      <c r="G12" s="169">
        <v>93</v>
      </c>
      <c r="H12" s="169">
        <v>93</v>
      </c>
      <c r="I12" s="169">
        <v>94</v>
      </c>
      <c r="J12" s="169">
        <v>94</v>
      </c>
    </row>
    <row r="13" spans="1:10" s="92" customFormat="1" ht="42.75" customHeight="1" x14ac:dyDescent="0.25">
      <c r="A13" s="201" t="s">
        <v>53</v>
      </c>
      <c r="B13" s="202"/>
      <c r="C13" s="202"/>
      <c r="D13" s="202"/>
      <c r="E13" s="202"/>
      <c r="F13" s="202"/>
      <c r="G13" s="202"/>
      <c r="H13" s="202"/>
      <c r="I13" s="202"/>
      <c r="J13" s="203"/>
    </row>
    <row r="14" spans="1:10" s="25" customFormat="1" ht="54" customHeight="1" x14ac:dyDescent="0.25">
      <c r="A14" s="164" t="s">
        <v>100</v>
      </c>
      <c r="B14" s="164" t="s">
        <v>54</v>
      </c>
      <c r="C14" s="2"/>
      <c r="D14" s="164" t="s">
        <v>51</v>
      </c>
      <c r="E14" s="3">
        <v>100</v>
      </c>
      <c r="F14" s="169">
        <v>100</v>
      </c>
      <c r="G14" s="169">
        <v>100</v>
      </c>
      <c r="H14" s="169">
        <v>100</v>
      </c>
      <c r="I14" s="169">
        <v>100</v>
      </c>
      <c r="J14" s="169">
        <v>100</v>
      </c>
    </row>
    <row r="15" spans="1:10" s="30" customFormat="1" ht="54.75" customHeight="1" x14ac:dyDescent="0.25">
      <c r="A15" s="164" t="s">
        <v>101</v>
      </c>
      <c r="B15" s="164" t="s">
        <v>55</v>
      </c>
      <c r="C15" s="2"/>
      <c r="D15" s="164" t="s">
        <v>51</v>
      </c>
      <c r="E15" s="169">
        <v>99</v>
      </c>
      <c r="F15" s="169">
        <v>99</v>
      </c>
      <c r="G15" s="169">
        <v>99</v>
      </c>
      <c r="H15" s="169">
        <v>99</v>
      </c>
      <c r="I15" s="169">
        <v>99</v>
      </c>
      <c r="J15" s="169">
        <v>100</v>
      </c>
    </row>
    <row r="16" spans="1:10" s="91" customFormat="1" ht="34.5" customHeight="1" x14ac:dyDescent="0.25">
      <c r="A16" s="192" t="s">
        <v>56</v>
      </c>
      <c r="B16" s="193"/>
      <c r="C16" s="193"/>
      <c r="D16" s="193"/>
      <c r="E16" s="193"/>
      <c r="F16" s="193"/>
      <c r="G16" s="193"/>
      <c r="H16" s="193"/>
      <c r="I16" s="193"/>
      <c r="J16" s="194"/>
    </row>
    <row r="17" spans="1:10" s="31" customFormat="1" ht="84.75" customHeight="1" x14ac:dyDescent="0.25">
      <c r="A17" s="164" t="s">
        <v>102</v>
      </c>
      <c r="B17" s="164" t="s">
        <v>57</v>
      </c>
      <c r="C17" s="164"/>
      <c r="D17" s="164" t="s">
        <v>51</v>
      </c>
      <c r="E17" s="165">
        <v>100</v>
      </c>
      <c r="F17" s="165">
        <v>100</v>
      </c>
      <c r="G17" s="165">
        <v>100</v>
      </c>
      <c r="H17" s="165">
        <v>100</v>
      </c>
      <c r="I17" s="165">
        <v>100</v>
      </c>
      <c r="J17" s="165">
        <v>100</v>
      </c>
    </row>
    <row r="18" spans="1:10" s="91" customFormat="1" ht="33.75" customHeight="1" x14ac:dyDescent="0.25">
      <c r="A18" s="192" t="s">
        <v>58</v>
      </c>
      <c r="B18" s="193"/>
      <c r="C18" s="193"/>
      <c r="D18" s="193"/>
      <c r="E18" s="193"/>
      <c r="F18" s="193"/>
      <c r="G18" s="193"/>
      <c r="H18" s="193"/>
      <c r="I18" s="193"/>
      <c r="J18" s="194"/>
    </row>
    <row r="19" spans="1:10" s="25" customFormat="1" ht="54.75" customHeight="1" x14ac:dyDescent="0.25">
      <c r="A19" s="4" t="s">
        <v>103</v>
      </c>
      <c r="B19" s="4" t="s">
        <v>59</v>
      </c>
      <c r="C19" s="5"/>
      <c r="D19" s="164" t="s">
        <v>60</v>
      </c>
      <c r="E19" s="7">
        <v>552</v>
      </c>
      <c r="F19" s="7">
        <v>554</v>
      </c>
      <c r="G19" s="169">
        <v>556</v>
      </c>
      <c r="H19" s="7">
        <v>558</v>
      </c>
      <c r="I19" s="7">
        <v>560</v>
      </c>
      <c r="J19" s="7">
        <v>562</v>
      </c>
    </row>
    <row r="20" spans="1:10" s="92" customFormat="1" ht="39.75" customHeight="1" x14ac:dyDescent="0.25">
      <c r="A20" s="204" t="s">
        <v>61</v>
      </c>
      <c r="B20" s="205"/>
      <c r="C20" s="205"/>
      <c r="D20" s="205"/>
      <c r="E20" s="205"/>
      <c r="F20" s="205"/>
      <c r="G20" s="205"/>
      <c r="H20" s="205"/>
      <c r="I20" s="205"/>
      <c r="J20" s="206"/>
    </row>
    <row r="21" spans="1:10" s="25" customFormat="1" ht="77.25" customHeight="1" x14ac:dyDescent="0.25">
      <c r="A21" s="8" t="s">
        <v>104</v>
      </c>
      <c r="B21" s="164" t="s">
        <v>163</v>
      </c>
      <c r="C21" s="9"/>
      <c r="D21" s="164" t="s">
        <v>51</v>
      </c>
      <c r="E21" s="95">
        <v>78</v>
      </c>
      <c r="F21" s="177">
        <v>78.5</v>
      </c>
      <c r="G21" s="105">
        <v>79</v>
      </c>
      <c r="H21" s="105">
        <v>79.5</v>
      </c>
      <c r="I21" s="105">
        <v>80</v>
      </c>
      <c r="J21" s="105">
        <v>80.5</v>
      </c>
    </row>
    <row r="22" spans="1:10" s="32" customFormat="1" ht="60.75" customHeight="1" x14ac:dyDescent="0.25">
      <c r="A22" s="8" t="s">
        <v>156</v>
      </c>
      <c r="B22" s="164" t="s">
        <v>158</v>
      </c>
      <c r="C22" s="9"/>
      <c r="D22" s="164" t="s">
        <v>51</v>
      </c>
      <c r="E22" s="3">
        <v>57.8</v>
      </c>
      <c r="F22" s="105">
        <v>58.6</v>
      </c>
      <c r="G22" s="105">
        <v>59.4</v>
      </c>
      <c r="H22" s="105">
        <v>60.2</v>
      </c>
      <c r="I22" s="105">
        <v>61</v>
      </c>
      <c r="J22" s="105">
        <v>61.8</v>
      </c>
    </row>
    <row r="23" spans="1:10" s="93" customFormat="1" ht="43.5" customHeight="1" x14ac:dyDescent="0.25">
      <c r="A23" s="207" t="s">
        <v>62</v>
      </c>
      <c r="B23" s="208"/>
      <c r="C23" s="208"/>
      <c r="D23" s="208"/>
      <c r="E23" s="208"/>
      <c r="F23" s="208"/>
      <c r="G23" s="208"/>
      <c r="H23" s="208"/>
      <c r="I23" s="208"/>
      <c r="J23" s="209"/>
    </row>
    <row r="24" spans="1:10" s="32" customFormat="1" ht="63.75" customHeight="1" x14ac:dyDescent="0.25">
      <c r="A24" s="10" t="s">
        <v>105</v>
      </c>
      <c r="B24" s="164" t="s">
        <v>198</v>
      </c>
      <c r="C24" s="11"/>
      <c r="D24" s="4" t="s">
        <v>51</v>
      </c>
      <c r="E24" s="4" t="s">
        <v>45</v>
      </c>
      <c r="F24" s="4" t="s">
        <v>45</v>
      </c>
      <c r="G24" s="171" t="s">
        <v>45</v>
      </c>
      <c r="H24" s="4" t="s">
        <v>45</v>
      </c>
      <c r="I24" s="4" t="s">
        <v>45</v>
      </c>
      <c r="J24" s="4" t="s">
        <v>45</v>
      </c>
    </row>
    <row r="25" spans="1:10" s="32" customFormat="1" ht="57.75" customHeight="1" x14ac:dyDescent="0.25">
      <c r="A25" s="164" t="s">
        <v>106</v>
      </c>
      <c r="B25" s="164" t="s">
        <v>120</v>
      </c>
      <c r="C25" s="5"/>
      <c r="D25" s="4" t="s">
        <v>51</v>
      </c>
      <c r="E25" s="4" t="s">
        <v>63</v>
      </c>
      <c r="F25" s="4" t="s">
        <v>63</v>
      </c>
      <c r="G25" s="171" t="s">
        <v>63</v>
      </c>
      <c r="H25" s="4" t="s">
        <v>63</v>
      </c>
      <c r="I25" s="4" t="s">
        <v>63</v>
      </c>
      <c r="J25" s="4" t="s">
        <v>63</v>
      </c>
    </row>
    <row r="26" spans="1:10" s="32" customFormat="1" ht="71.25" customHeight="1" x14ac:dyDescent="0.25">
      <c r="A26" s="164" t="s">
        <v>107</v>
      </c>
      <c r="B26" s="164" t="s">
        <v>121</v>
      </c>
      <c r="C26" s="5"/>
      <c r="D26" s="4" t="s">
        <v>119</v>
      </c>
      <c r="E26" s="4" t="s">
        <v>64</v>
      </c>
      <c r="F26" s="4" t="s">
        <v>64</v>
      </c>
      <c r="G26" s="171" t="s">
        <v>64</v>
      </c>
      <c r="H26" s="4" t="s">
        <v>64</v>
      </c>
      <c r="I26" s="4" t="s">
        <v>64</v>
      </c>
      <c r="J26" s="4" t="s">
        <v>64</v>
      </c>
    </row>
    <row r="27" spans="1:10" s="32" customFormat="1" ht="90" customHeight="1" x14ac:dyDescent="0.25">
      <c r="A27" s="164" t="s">
        <v>108</v>
      </c>
      <c r="B27" s="164" t="s">
        <v>122</v>
      </c>
      <c r="C27" s="5"/>
      <c r="D27" s="4" t="s">
        <v>51</v>
      </c>
      <c r="E27" s="4" t="s">
        <v>45</v>
      </c>
      <c r="F27" s="4" t="s">
        <v>45</v>
      </c>
      <c r="G27" s="171" t="s">
        <v>45</v>
      </c>
      <c r="H27" s="4" t="s">
        <v>45</v>
      </c>
      <c r="I27" s="4" t="s">
        <v>45</v>
      </c>
      <c r="J27" s="4" t="s">
        <v>45</v>
      </c>
    </row>
    <row r="28" spans="1:10" s="32" customFormat="1" ht="39.950000000000003" customHeight="1" x14ac:dyDescent="0.25">
      <c r="A28" s="164" t="s">
        <v>109</v>
      </c>
      <c r="B28" s="164" t="s">
        <v>65</v>
      </c>
      <c r="C28" s="4"/>
      <c r="D28" s="4" t="s">
        <v>51</v>
      </c>
      <c r="E28" s="168" t="s">
        <v>45</v>
      </c>
      <c r="F28" s="168" t="s">
        <v>45</v>
      </c>
      <c r="G28" s="169" t="s">
        <v>45</v>
      </c>
      <c r="H28" s="168" t="s">
        <v>45</v>
      </c>
      <c r="I28" s="168" t="s">
        <v>45</v>
      </c>
      <c r="J28" s="168">
        <v>100</v>
      </c>
    </row>
    <row r="29" spans="1:10" s="32" customFormat="1" ht="39.950000000000003" customHeight="1" x14ac:dyDescent="0.25">
      <c r="A29" s="10" t="s">
        <v>110</v>
      </c>
      <c r="B29" s="164" t="s">
        <v>66</v>
      </c>
      <c r="C29" s="4"/>
      <c r="D29" s="4" t="s">
        <v>60</v>
      </c>
      <c r="E29" s="4" t="s">
        <v>99</v>
      </c>
      <c r="F29" s="4" t="s">
        <v>99</v>
      </c>
      <c r="G29" s="172" t="s">
        <v>99</v>
      </c>
      <c r="H29" s="4" t="s">
        <v>99</v>
      </c>
      <c r="I29" s="4" t="s">
        <v>99</v>
      </c>
      <c r="J29" s="4" t="s">
        <v>99</v>
      </c>
    </row>
    <row r="30" spans="1:10" s="32" customFormat="1" ht="39.950000000000003" customHeight="1" x14ac:dyDescent="0.25">
      <c r="A30" s="10" t="s">
        <v>111</v>
      </c>
      <c r="B30" s="4" t="s">
        <v>71</v>
      </c>
      <c r="C30" s="4"/>
      <c r="D30" s="4" t="s">
        <v>123</v>
      </c>
      <c r="E30" s="6">
        <v>44</v>
      </c>
      <c r="F30" s="6">
        <v>44</v>
      </c>
      <c r="G30" s="3">
        <v>44</v>
      </c>
      <c r="H30" s="6">
        <v>44</v>
      </c>
      <c r="I30" s="6">
        <v>44</v>
      </c>
      <c r="J30" s="6">
        <v>44</v>
      </c>
    </row>
    <row r="31" spans="1:10" s="32" customFormat="1" ht="54" customHeight="1" x14ac:dyDescent="0.25">
      <c r="A31" s="10" t="s">
        <v>143</v>
      </c>
      <c r="B31" s="164" t="s">
        <v>146</v>
      </c>
      <c r="C31" s="164"/>
      <c r="D31" s="164" t="s">
        <v>51</v>
      </c>
      <c r="E31" s="171" t="s">
        <v>45</v>
      </c>
      <c r="F31" s="171" t="s">
        <v>45</v>
      </c>
      <c r="G31" s="171" t="s">
        <v>45</v>
      </c>
      <c r="H31" s="171" t="s">
        <v>45</v>
      </c>
      <c r="I31" s="171" t="s">
        <v>45</v>
      </c>
      <c r="J31" s="171" t="s">
        <v>45</v>
      </c>
    </row>
    <row r="32" spans="1:10" s="93" customFormat="1" ht="37.5" customHeight="1" x14ac:dyDescent="0.25">
      <c r="A32" s="204" t="s">
        <v>72</v>
      </c>
      <c r="B32" s="205"/>
      <c r="C32" s="205"/>
      <c r="D32" s="205"/>
      <c r="E32" s="205"/>
      <c r="F32" s="205"/>
      <c r="G32" s="205"/>
      <c r="H32" s="205"/>
      <c r="I32" s="205"/>
      <c r="J32" s="206"/>
    </row>
    <row r="33" spans="1:16" s="32" customFormat="1" ht="50.25" customHeight="1" x14ac:dyDescent="0.25">
      <c r="A33" s="4" t="s">
        <v>112</v>
      </c>
      <c r="B33" s="164" t="s">
        <v>73</v>
      </c>
      <c r="C33" s="2"/>
      <c r="D33" s="4" t="s">
        <v>74</v>
      </c>
      <c r="E33" s="6">
        <v>725</v>
      </c>
      <c r="F33" s="4" t="s">
        <v>176</v>
      </c>
      <c r="G33" s="176" t="s">
        <v>177</v>
      </c>
      <c r="H33" s="4" t="s">
        <v>174</v>
      </c>
      <c r="I33" s="4" t="s">
        <v>178</v>
      </c>
      <c r="J33" s="4" t="s">
        <v>179</v>
      </c>
    </row>
    <row r="34" spans="1:16" s="32" customFormat="1" ht="66.75" customHeight="1" x14ac:dyDescent="0.25">
      <c r="A34" s="4" t="s">
        <v>113</v>
      </c>
      <c r="B34" s="164" t="s">
        <v>135</v>
      </c>
      <c r="C34" s="2"/>
      <c r="D34" s="4" t="s">
        <v>74</v>
      </c>
      <c r="E34" s="6">
        <v>28</v>
      </c>
      <c r="F34" s="4" t="s">
        <v>185</v>
      </c>
      <c r="G34" s="171" t="s">
        <v>170</v>
      </c>
      <c r="H34" s="4" t="s">
        <v>171</v>
      </c>
      <c r="I34" s="4" t="s">
        <v>172</v>
      </c>
      <c r="J34" s="4" t="s">
        <v>173</v>
      </c>
    </row>
    <row r="35" spans="1:16" s="32" customFormat="1" ht="105" customHeight="1" x14ac:dyDescent="0.25">
      <c r="A35" s="8" t="s">
        <v>114</v>
      </c>
      <c r="B35" s="164" t="s">
        <v>76</v>
      </c>
      <c r="C35" s="2"/>
      <c r="D35" s="164" t="s">
        <v>60</v>
      </c>
      <c r="E35" s="172" t="s">
        <v>155</v>
      </c>
      <c r="F35" s="172" t="s">
        <v>155</v>
      </c>
      <c r="G35" s="172" t="s">
        <v>155</v>
      </c>
      <c r="H35" s="172" t="s">
        <v>175</v>
      </c>
      <c r="I35" s="172" t="s">
        <v>175</v>
      </c>
      <c r="J35" s="172" t="s">
        <v>175</v>
      </c>
    </row>
    <row r="36" spans="1:16" s="32" customFormat="1" ht="105" customHeight="1" x14ac:dyDescent="0.25">
      <c r="A36" s="8" t="s">
        <v>115</v>
      </c>
      <c r="B36" s="164" t="s">
        <v>81</v>
      </c>
      <c r="C36" s="2"/>
      <c r="D36" s="164" t="s">
        <v>74</v>
      </c>
      <c r="E36" s="113">
        <v>73000</v>
      </c>
      <c r="F36" s="113">
        <v>73000</v>
      </c>
      <c r="G36" s="113">
        <v>73000</v>
      </c>
      <c r="H36" s="113">
        <v>73000</v>
      </c>
      <c r="I36" s="113">
        <v>73000</v>
      </c>
      <c r="J36" s="113">
        <v>73000</v>
      </c>
    </row>
    <row r="37" spans="1:16" s="32" customFormat="1" ht="92.25" customHeight="1" x14ac:dyDescent="0.25">
      <c r="A37" s="8" t="s">
        <v>116</v>
      </c>
      <c r="B37" s="164" t="s">
        <v>82</v>
      </c>
      <c r="C37" s="2"/>
      <c r="D37" s="164" t="s">
        <v>60</v>
      </c>
      <c r="E37" s="171" t="s">
        <v>69</v>
      </c>
      <c r="F37" s="171" t="s">
        <v>69</v>
      </c>
      <c r="G37" s="171" t="s">
        <v>69</v>
      </c>
      <c r="H37" s="171" t="s">
        <v>69</v>
      </c>
      <c r="I37" s="171" t="s">
        <v>69</v>
      </c>
      <c r="J37" s="171" t="s">
        <v>69</v>
      </c>
    </row>
    <row r="38" spans="1:16" s="93" customFormat="1" ht="35.1" customHeight="1" x14ac:dyDescent="0.25">
      <c r="A38" s="207" t="s">
        <v>84</v>
      </c>
      <c r="B38" s="208"/>
      <c r="C38" s="208"/>
      <c r="D38" s="208"/>
      <c r="E38" s="208"/>
      <c r="F38" s="208"/>
      <c r="G38" s="208"/>
      <c r="H38" s="208"/>
      <c r="I38" s="208"/>
      <c r="J38" s="209"/>
    </row>
    <row r="39" spans="1:16" s="25" customFormat="1" ht="52.5" customHeight="1" x14ac:dyDescent="0.25">
      <c r="A39" s="164" t="s">
        <v>117</v>
      </c>
      <c r="B39" s="164" t="str">
        <f>[1]табл2!$B$37</f>
        <v>Достаточность средств на устранение последствий непредвиденных ситуаций</v>
      </c>
      <c r="C39" s="11"/>
      <c r="D39" s="4" t="s">
        <v>51</v>
      </c>
      <c r="E39" s="166">
        <v>100</v>
      </c>
      <c r="F39" s="166">
        <v>100</v>
      </c>
      <c r="G39" s="165">
        <v>100</v>
      </c>
      <c r="H39" s="166">
        <v>100</v>
      </c>
      <c r="I39" s="166">
        <v>100</v>
      </c>
      <c r="J39" s="166">
        <v>100</v>
      </c>
    </row>
    <row r="40" spans="1:16" s="92" customFormat="1" ht="35.1" customHeight="1" x14ac:dyDescent="0.25">
      <c r="A40" s="192" t="s">
        <v>87</v>
      </c>
      <c r="B40" s="193"/>
      <c r="C40" s="193"/>
      <c r="D40" s="193"/>
      <c r="E40" s="193"/>
      <c r="F40" s="193"/>
      <c r="G40" s="193"/>
      <c r="H40" s="193"/>
      <c r="I40" s="193"/>
      <c r="J40" s="194"/>
    </row>
    <row r="41" spans="1:16" s="25" customFormat="1" ht="50.1" customHeight="1" x14ac:dyDescent="0.25">
      <c r="A41" s="164" t="s">
        <v>118</v>
      </c>
      <c r="B41" s="164" t="s">
        <v>93</v>
      </c>
      <c r="C41" s="11"/>
      <c r="D41" s="4" t="s">
        <v>74</v>
      </c>
      <c r="E41" s="166">
        <v>50</v>
      </c>
      <c r="F41" s="170">
        <v>50</v>
      </c>
      <c r="G41" s="169">
        <v>50</v>
      </c>
      <c r="H41" s="170">
        <v>50</v>
      </c>
      <c r="I41" s="170">
        <v>50</v>
      </c>
      <c r="J41" s="170">
        <v>50</v>
      </c>
    </row>
    <row r="42" spans="1:16" ht="49.5" customHeight="1" x14ac:dyDescent="0.25">
      <c r="A42" s="188" t="s">
        <v>164</v>
      </c>
      <c r="B42" s="188"/>
      <c r="C42" s="188"/>
      <c r="D42" s="188"/>
      <c r="E42" s="188"/>
      <c r="F42" s="188"/>
      <c r="G42" s="188"/>
      <c r="H42" s="188"/>
      <c r="I42" s="188"/>
      <c r="J42" s="188"/>
    </row>
    <row r="43" spans="1:16" ht="99.75" customHeight="1" x14ac:dyDescent="0.25">
      <c r="A43" s="21"/>
      <c r="B43" s="22"/>
      <c r="C43" s="22"/>
      <c r="D43" s="22"/>
      <c r="E43" s="23"/>
      <c r="F43" s="23"/>
      <c r="G43" s="102"/>
      <c r="H43" s="23"/>
      <c r="I43" s="23"/>
      <c r="J43" s="23"/>
    </row>
    <row r="44" spans="1:16" s="61" customFormat="1" ht="27.75" x14ac:dyDescent="0.4">
      <c r="A44" s="80" t="s">
        <v>191</v>
      </c>
      <c r="B44" s="80"/>
      <c r="C44" s="72"/>
      <c r="D44" s="72"/>
      <c r="E44" s="72"/>
      <c r="F44" s="72"/>
      <c r="G44" s="72"/>
      <c r="H44" s="72"/>
      <c r="I44" s="80" t="s">
        <v>192</v>
      </c>
      <c r="J44" s="80"/>
      <c r="K44" s="80"/>
      <c r="L44" s="80"/>
      <c r="M44" s="23"/>
      <c r="O44" s="23"/>
      <c r="P44" s="23"/>
    </row>
    <row r="45" spans="1:16" ht="18.75" x14ac:dyDescent="0.25">
      <c r="A45" s="20"/>
      <c r="B45" s="22"/>
      <c r="C45" s="22"/>
      <c r="D45" s="20"/>
      <c r="E45" s="20"/>
      <c r="F45" s="20"/>
      <c r="G45" s="101"/>
      <c r="H45" s="20"/>
      <c r="I45" s="20"/>
    </row>
  </sheetData>
  <mergeCells count="20">
    <mergeCell ref="A23:J23"/>
    <mergeCell ref="A32:J32"/>
    <mergeCell ref="A38:J38"/>
    <mergeCell ref="A40:J40"/>
    <mergeCell ref="A42:J42"/>
    <mergeCell ref="H1:J1"/>
    <mergeCell ref="H2:J2"/>
    <mergeCell ref="H3:J3"/>
    <mergeCell ref="H4:J4"/>
    <mergeCell ref="E8:J8"/>
    <mergeCell ref="A10:J10"/>
    <mergeCell ref="A20:J20"/>
    <mergeCell ref="A16:J16"/>
    <mergeCell ref="A13:J13"/>
    <mergeCell ref="A18:J18"/>
    <mergeCell ref="A8:A9"/>
    <mergeCell ref="B8:B9"/>
    <mergeCell ref="C8:C9"/>
    <mergeCell ref="D8:D9"/>
    <mergeCell ref="A6:J6"/>
  </mergeCells>
  <printOptions horizontalCentered="1"/>
  <pageMargins left="1.0629921259842521" right="0.23622047244094491" top="1.3779527559055118" bottom="0.78740157480314965" header="0.31496062992125984" footer="0.31496062992125984"/>
  <pageSetup paperSize="9" scale="65" orientation="landscape" r:id="rId1"/>
  <headerFooter differentFirst="1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opLeftCell="A5" zoomScale="70" zoomScaleNormal="70" workbookViewId="0">
      <selection activeCell="A62" sqref="A62:XFD62"/>
    </sheetView>
  </sheetViews>
  <sheetFormatPr defaultRowHeight="18.75" x14ac:dyDescent="0.3"/>
  <cols>
    <col min="1" max="1" width="18.28515625" style="36" customWidth="1"/>
    <col min="2" max="2" width="35.28515625" style="54" customWidth="1"/>
    <col min="3" max="3" width="35.140625" style="54" customWidth="1"/>
    <col min="4" max="4" width="18.7109375" style="54" customWidth="1"/>
    <col min="5" max="10" width="18.7109375" style="60" customWidth="1"/>
    <col min="11" max="235" width="9.140625" style="36"/>
    <col min="236" max="236" width="0" style="36" hidden="1" customWidth="1"/>
    <col min="237" max="237" width="21.7109375" style="36" customWidth="1"/>
    <col min="238" max="238" width="48.140625" style="36" customWidth="1"/>
    <col min="239" max="239" width="29.7109375" style="36" customWidth="1"/>
    <col min="240" max="240" width="11.42578125" style="36" customWidth="1"/>
    <col min="241" max="241" width="7.5703125" style="36" customWidth="1"/>
    <col min="242" max="242" width="11.7109375" style="36" customWidth="1"/>
    <col min="243" max="243" width="7.140625" style="36" customWidth="1"/>
    <col min="244" max="244" width="0" style="36" hidden="1" customWidth="1"/>
    <col min="245" max="246" width="19.140625" style="36" customWidth="1"/>
    <col min="247" max="247" width="20.42578125" style="36" customWidth="1"/>
    <col min="248" max="248" width="20.85546875" style="36" customWidth="1"/>
    <col min="249" max="250" width="22" style="36" customWidth="1"/>
    <col min="251" max="251" width="0" style="36" hidden="1" customWidth="1"/>
    <col min="252" max="252" width="27.28515625" style="36" customWidth="1"/>
    <col min="253" max="253" width="18.140625" style="36" bestFit="1" customWidth="1"/>
    <col min="254" max="254" width="11.42578125" style="36" bestFit="1" customWidth="1"/>
    <col min="255" max="255" width="11.5703125" style="36" bestFit="1" customWidth="1"/>
    <col min="256" max="491" width="9.140625" style="36"/>
    <col min="492" max="492" width="0" style="36" hidden="1" customWidth="1"/>
    <col min="493" max="493" width="21.7109375" style="36" customWidth="1"/>
    <col min="494" max="494" width="48.140625" style="36" customWidth="1"/>
    <col min="495" max="495" width="29.7109375" style="36" customWidth="1"/>
    <col min="496" max="496" width="11.42578125" style="36" customWidth="1"/>
    <col min="497" max="497" width="7.5703125" style="36" customWidth="1"/>
    <col min="498" max="498" width="11.7109375" style="36" customWidth="1"/>
    <col min="499" max="499" width="7.140625" style="36" customWidth="1"/>
    <col min="500" max="500" width="0" style="36" hidden="1" customWidth="1"/>
    <col min="501" max="502" width="19.140625" style="36" customWidth="1"/>
    <col min="503" max="503" width="20.42578125" style="36" customWidth="1"/>
    <col min="504" max="504" width="20.85546875" style="36" customWidth="1"/>
    <col min="505" max="506" width="22" style="36" customWidth="1"/>
    <col min="507" max="507" width="0" style="36" hidden="1" customWidth="1"/>
    <col min="508" max="508" width="27.28515625" style="36" customWidth="1"/>
    <col min="509" max="509" width="18.140625" style="36" bestFit="1" customWidth="1"/>
    <col min="510" max="510" width="11.42578125" style="36" bestFit="1" customWidth="1"/>
    <col min="511" max="511" width="11.5703125" style="36" bestFit="1" customWidth="1"/>
    <col min="512" max="747" width="9.140625" style="36"/>
    <col min="748" max="748" width="0" style="36" hidden="1" customWidth="1"/>
    <col min="749" max="749" width="21.7109375" style="36" customWidth="1"/>
    <col min="750" max="750" width="48.140625" style="36" customWidth="1"/>
    <col min="751" max="751" width="29.7109375" style="36" customWidth="1"/>
    <col min="752" max="752" width="11.42578125" style="36" customWidth="1"/>
    <col min="753" max="753" width="7.5703125" style="36" customWidth="1"/>
    <col min="754" max="754" width="11.7109375" style="36" customWidth="1"/>
    <col min="755" max="755" width="7.140625" style="36" customWidth="1"/>
    <col min="756" max="756" width="0" style="36" hidden="1" customWidth="1"/>
    <col min="757" max="758" width="19.140625" style="36" customWidth="1"/>
    <col min="759" max="759" width="20.42578125" style="36" customWidth="1"/>
    <col min="760" max="760" width="20.85546875" style="36" customWidth="1"/>
    <col min="761" max="762" width="22" style="36" customWidth="1"/>
    <col min="763" max="763" width="0" style="36" hidden="1" customWidth="1"/>
    <col min="764" max="764" width="27.28515625" style="36" customWidth="1"/>
    <col min="765" max="765" width="18.140625" style="36" bestFit="1" customWidth="1"/>
    <col min="766" max="766" width="11.42578125" style="36" bestFit="1" customWidth="1"/>
    <col min="767" max="767" width="11.5703125" style="36" bestFit="1" customWidth="1"/>
    <col min="768" max="1003" width="9.140625" style="36"/>
    <col min="1004" max="1004" width="0" style="36" hidden="1" customWidth="1"/>
    <col min="1005" max="1005" width="21.7109375" style="36" customWidth="1"/>
    <col min="1006" max="1006" width="48.140625" style="36" customWidth="1"/>
    <col min="1007" max="1007" width="29.7109375" style="36" customWidth="1"/>
    <col min="1008" max="1008" width="11.42578125" style="36" customWidth="1"/>
    <col min="1009" max="1009" width="7.5703125" style="36" customWidth="1"/>
    <col min="1010" max="1010" width="11.7109375" style="36" customWidth="1"/>
    <col min="1011" max="1011" width="7.140625" style="36" customWidth="1"/>
    <col min="1012" max="1012" width="0" style="36" hidden="1" customWidth="1"/>
    <col min="1013" max="1014" width="19.140625" style="36" customWidth="1"/>
    <col min="1015" max="1015" width="20.42578125" style="36" customWidth="1"/>
    <col min="1016" max="1016" width="20.85546875" style="36" customWidth="1"/>
    <col min="1017" max="1018" width="22" style="36" customWidth="1"/>
    <col min="1019" max="1019" width="0" style="36" hidden="1" customWidth="1"/>
    <col min="1020" max="1020" width="27.28515625" style="36" customWidth="1"/>
    <col min="1021" max="1021" width="18.140625" style="36" bestFit="1" customWidth="1"/>
    <col min="1022" max="1022" width="11.42578125" style="36" bestFit="1" customWidth="1"/>
    <col min="1023" max="1023" width="11.5703125" style="36" bestFit="1" customWidth="1"/>
    <col min="1024" max="1259" width="9.140625" style="36"/>
    <col min="1260" max="1260" width="0" style="36" hidden="1" customWidth="1"/>
    <col min="1261" max="1261" width="21.7109375" style="36" customWidth="1"/>
    <col min="1262" max="1262" width="48.140625" style="36" customWidth="1"/>
    <col min="1263" max="1263" width="29.7109375" style="36" customWidth="1"/>
    <col min="1264" max="1264" width="11.42578125" style="36" customWidth="1"/>
    <col min="1265" max="1265" width="7.5703125" style="36" customWidth="1"/>
    <col min="1266" max="1266" width="11.7109375" style="36" customWidth="1"/>
    <col min="1267" max="1267" width="7.140625" style="36" customWidth="1"/>
    <col min="1268" max="1268" width="0" style="36" hidden="1" customWidth="1"/>
    <col min="1269" max="1270" width="19.140625" style="36" customWidth="1"/>
    <col min="1271" max="1271" width="20.42578125" style="36" customWidth="1"/>
    <col min="1272" max="1272" width="20.85546875" style="36" customWidth="1"/>
    <col min="1273" max="1274" width="22" style="36" customWidth="1"/>
    <col min="1275" max="1275" width="0" style="36" hidden="1" customWidth="1"/>
    <col min="1276" max="1276" width="27.28515625" style="36" customWidth="1"/>
    <col min="1277" max="1277" width="18.140625" style="36" bestFit="1" customWidth="1"/>
    <col min="1278" max="1278" width="11.42578125" style="36" bestFit="1" customWidth="1"/>
    <col min="1279" max="1279" width="11.5703125" style="36" bestFit="1" customWidth="1"/>
    <col min="1280" max="1515" width="9.140625" style="36"/>
    <col min="1516" max="1516" width="0" style="36" hidden="1" customWidth="1"/>
    <col min="1517" max="1517" width="21.7109375" style="36" customWidth="1"/>
    <col min="1518" max="1518" width="48.140625" style="36" customWidth="1"/>
    <col min="1519" max="1519" width="29.7109375" style="36" customWidth="1"/>
    <col min="1520" max="1520" width="11.42578125" style="36" customWidth="1"/>
    <col min="1521" max="1521" width="7.5703125" style="36" customWidth="1"/>
    <col min="1522" max="1522" width="11.7109375" style="36" customWidth="1"/>
    <col min="1523" max="1523" width="7.140625" style="36" customWidth="1"/>
    <col min="1524" max="1524" width="0" style="36" hidden="1" customWidth="1"/>
    <col min="1525" max="1526" width="19.140625" style="36" customWidth="1"/>
    <col min="1527" max="1527" width="20.42578125" style="36" customWidth="1"/>
    <col min="1528" max="1528" width="20.85546875" style="36" customWidth="1"/>
    <col min="1529" max="1530" width="22" style="36" customWidth="1"/>
    <col min="1531" max="1531" width="0" style="36" hidden="1" customWidth="1"/>
    <col min="1532" max="1532" width="27.28515625" style="36" customWidth="1"/>
    <col min="1533" max="1533" width="18.140625" style="36" bestFit="1" customWidth="1"/>
    <col min="1534" max="1534" width="11.42578125" style="36" bestFit="1" customWidth="1"/>
    <col min="1535" max="1535" width="11.5703125" style="36" bestFit="1" customWidth="1"/>
    <col min="1536" max="1771" width="9.140625" style="36"/>
    <col min="1772" max="1772" width="0" style="36" hidden="1" customWidth="1"/>
    <col min="1773" max="1773" width="21.7109375" style="36" customWidth="1"/>
    <col min="1774" max="1774" width="48.140625" style="36" customWidth="1"/>
    <col min="1775" max="1775" width="29.7109375" style="36" customWidth="1"/>
    <col min="1776" max="1776" width="11.42578125" style="36" customWidth="1"/>
    <col min="1777" max="1777" width="7.5703125" style="36" customWidth="1"/>
    <col min="1778" max="1778" width="11.7109375" style="36" customWidth="1"/>
    <col min="1779" max="1779" width="7.140625" style="36" customWidth="1"/>
    <col min="1780" max="1780" width="0" style="36" hidden="1" customWidth="1"/>
    <col min="1781" max="1782" width="19.140625" style="36" customWidth="1"/>
    <col min="1783" max="1783" width="20.42578125" style="36" customWidth="1"/>
    <col min="1784" max="1784" width="20.85546875" style="36" customWidth="1"/>
    <col min="1785" max="1786" width="22" style="36" customWidth="1"/>
    <col min="1787" max="1787" width="0" style="36" hidden="1" customWidth="1"/>
    <col min="1788" max="1788" width="27.28515625" style="36" customWidth="1"/>
    <col min="1789" max="1789" width="18.140625" style="36" bestFit="1" customWidth="1"/>
    <col min="1790" max="1790" width="11.42578125" style="36" bestFit="1" customWidth="1"/>
    <col min="1791" max="1791" width="11.5703125" style="36" bestFit="1" customWidth="1"/>
    <col min="1792" max="2027" width="9.140625" style="36"/>
    <col min="2028" max="2028" width="0" style="36" hidden="1" customWidth="1"/>
    <col min="2029" max="2029" width="21.7109375" style="36" customWidth="1"/>
    <col min="2030" max="2030" width="48.140625" style="36" customWidth="1"/>
    <col min="2031" max="2031" width="29.7109375" style="36" customWidth="1"/>
    <col min="2032" max="2032" width="11.42578125" style="36" customWidth="1"/>
    <col min="2033" max="2033" width="7.5703125" style="36" customWidth="1"/>
    <col min="2034" max="2034" width="11.7109375" style="36" customWidth="1"/>
    <col min="2035" max="2035" width="7.140625" style="36" customWidth="1"/>
    <col min="2036" max="2036" width="0" style="36" hidden="1" customWidth="1"/>
    <col min="2037" max="2038" width="19.140625" style="36" customWidth="1"/>
    <col min="2039" max="2039" width="20.42578125" style="36" customWidth="1"/>
    <col min="2040" max="2040" width="20.85546875" style="36" customWidth="1"/>
    <col min="2041" max="2042" width="22" style="36" customWidth="1"/>
    <col min="2043" max="2043" width="0" style="36" hidden="1" customWidth="1"/>
    <col min="2044" max="2044" width="27.28515625" style="36" customWidth="1"/>
    <col min="2045" max="2045" width="18.140625" style="36" bestFit="1" customWidth="1"/>
    <col min="2046" max="2046" width="11.42578125" style="36" bestFit="1" customWidth="1"/>
    <col min="2047" max="2047" width="11.5703125" style="36" bestFit="1" customWidth="1"/>
    <col min="2048" max="2283" width="9.140625" style="36"/>
    <col min="2284" max="2284" width="0" style="36" hidden="1" customWidth="1"/>
    <col min="2285" max="2285" width="21.7109375" style="36" customWidth="1"/>
    <col min="2286" max="2286" width="48.140625" style="36" customWidth="1"/>
    <col min="2287" max="2287" width="29.7109375" style="36" customWidth="1"/>
    <col min="2288" max="2288" width="11.42578125" style="36" customWidth="1"/>
    <col min="2289" max="2289" width="7.5703125" style="36" customWidth="1"/>
    <col min="2290" max="2290" width="11.7109375" style="36" customWidth="1"/>
    <col min="2291" max="2291" width="7.140625" style="36" customWidth="1"/>
    <col min="2292" max="2292" width="0" style="36" hidden="1" customWidth="1"/>
    <col min="2293" max="2294" width="19.140625" style="36" customWidth="1"/>
    <col min="2295" max="2295" width="20.42578125" style="36" customWidth="1"/>
    <col min="2296" max="2296" width="20.85546875" style="36" customWidth="1"/>
    <col min="2297" max="2298" width="22" style="36" customWidth="1"/>
    <col min="2299" max="2299" width="0" style="36" hidden="1" customWidth="1"/>
    <col min="2300" max="2300" width="27.28515625" style="36" customWidth="1"/>
    <col min="2301" max="2301" width="18.140625" style="36" bestFit="1" customWidth="1"/>
    <col min="2302" max="2302" width="11.42578125" style="36" bestFit="1" customWidth="1"/>
    <col min="2303" max="2303" width="11.5703125" style="36" bestFit="1" customWidth="1"/>
    <col min="2304" max="2539" width="9.140625" style="36"/>
    <col min="2540" max="2540" width="0" style="36" hidden="1" customWidth="1"/>
    <col min="2541" max="2541" width="21.7109375" style="36" customWidth="1"/>
    <col min="2542" max="2542" width="48.140625" style="36" customWidth="1"/>
    <col min="2543" max="2543" width="29.7109375" style="36" customWidth="1"/>
    <col min="2544" max="2544" width="11.42578125" style="36" customWidth="1"/>
    <col min="2545" max="2545" width="7.5703125" style="36" customWidth="1"/>
    <col min="2546" max="2546" width="11.7109375" style="36" customWidth="1"/>
    <col min="2547" max="2547" width="7.140625" style="36" customWidth="1"/>
    <col min="2548" max="2548" width="0" style="36" hidden="1" customWidth="1"/>
    <col min="2549" max="2550" width="19.140625" style="36" customWidth="1"/>
    <col min="2551" max="2551" width="20.42578125" style="36" customWidth="1"/>
    <col min="2552" max="2552" width="20.85546875" style="36" customWidth="1"/>
    <col min="2553" max="2554" width="22" style="36" customWidth="1"/>
    <col min="2555" max="2555" width="0" style="36" hidden="1" customWidth="1"/>
    <col min="2556" max="2556" width="27.28515625" style="36" customWidth="1"/>
    <col min="2557" max="2557" width="18.140625" style="36" bestFit="1" customWidth="1"/>
    <col min="2558" max="2558" width="11.42578125" style="36" bestFit="1" customWidth="1"/>
    <col min="2559" max="2559" width="11.5703125" style="36" bestFit="1" customWidth="1"/>
    <col min="2560" max="2795" width="9.140625" style="36"/>
    <col min="2796" max="2796" width="0" style="36" hidden="1" customWidth="1"/>
    <col min="2797" max="2797" width="21.7109375" style="36" customWidth="1"/>
    <col min="2798" max="2798" width="48.140625" style="36" customWidth="1"/>
    <col min="2799" max="2799" width="29.7109375" style="36" customWidth="1"/>
    <col min="2800" max="2800" width="11.42578125" style="36" customWidth="1"/>
    <col min="2801" max="2801" width="7.5703125" style="36" customWidth="1"/>
    <col min="2802" max="2802" width="11.7109375" style="36" customWidth="1"/>
    <col min="2803" max="2803" width="7.140625" style="36" customWidth="1"/>
    <col min="2804" max="2804" width="0" style="36" hidden="1" customWidth="1"/>
    <col min="2805" max="2806" width="19.140625" style="36" customWidth="1"/>
    <col min="2807" max="2807" width="20.42578125" style="36" customWidth="1"/>
    <col min="2808" max="2808" width="20.85546875" style="36" customWidth="1"/>
    <col min="2809" max="2810" width="22" style="36" customWidth="1"/>
    <col min="2811" max="2811" width="0" style="36" hidden="1" customWidth="1"/>
    <col min="2812" max="2812" width="27.28515625" style="36" customWidth="1"/>
    <col min="2813" max="2813" width="18.140625" style="36" bestFit="1" customWidth="1"/>
    <col min="2814" max="2814" width="11.42578125" style="36" bestFit="1" customWidth="1"/>
    <col min="2815" max="2815" width="11.5703125" style="36" bestFit="1" customWidth="1"/>
    <col min="2816" max="3051" width="9.140625" style="36"/>
    <col min="3052" max="3052" width="0" style="36" hidden="1" customWidth="1"/>
    <col min="3053" max="3053" width="21.7109375" style="36" customWidth="1"/>
    <col min="3054" max="3054" width="48.140625" style="36" customWidth="1"/>
    <col min="3055" max="3055" width="29.7109375" style="36" customWidth="1"/>
    <col min="3056" max="3056" width="11.42578125" style="36" customWidth="1"/>
    <col min="3057" max="3057" width="7.5703125" style="36" customWidth="1"/>
    <col min="3058" max="3058" width="11.7109375" style="36" customWidth="1"/>
    <col min="3059" max="3059" width="7.140625" style="36" customWidth="1"/>
    <col min="3060" max="3060" width="0" style="36" hidden="1" customWidth="1"/>
    <col min="3061" max="3062" width="19.140625" style="36" customWidth="1"/>
    <col min="3063" max="3063" width="20.42578125" style="36" customWidth="1"/>
    <col min="3064" max="3064" width="20.85546875" style="36" customWidth="1"/>
    <col min="3065" max="3066" width="22" style="36" customWidth="1"/>
    <col min="3067" max="3067" width="0" style="36" hidden="1" customWidth="1"/>
    <col min="3068" max="3068" width="27.28515625" style="36" customWidth="1"/>
    <col min="3069" max="3069" width="18.140625" style="36" bestFit="1" customWidth="1"/>
    <col min="3070" max="3070" width="11.42578125" style="36" bestFit="1" customWidth="1"/>
    <col min="3071" max="3071" width="11.5703125" style="36" bestFit="1" customWidth="1"/>
    <col min="3072" max="3307" width="9.140625" style="36"/>
    <col min="3308" max="3308" width="0" style="36" hidden="1" customWidth="1"/>
    <col min="3309" max="3309" width="21.7109375" style="36" customWidth="1"/>
    <col min="3310" max="3310" width="48.140625" style="36" customWidth="1"/>
    <col min="3311" max="3311" width="29.7109375" style="36" customWidth="1"/>
    <col min="3312" max="3312" width="11.42578125" style="36" customWidth="1"/>
    <col min="3313" max="3313" width="7.5703125" style="36" customWidth="1"/>
    <col min="3314" max="3314" width="11.7109375" style="36" customWidth="1"/>
    <col min="3315" max="3315" width="7.140625" style="36" customWidth="1"/>
    <col min="3316" max="3316" width="0" style="36" hidden="1" customWidth="1"/>
    <col min="3317" max="3318" width="19.140625" style="36" customWidth="1"/>
    <col min="3319" max="3319" width="20.42578125" style="36" customWidth="1"/>
    <col min="3320" max="3320" width="20.85546875" style="36" customWidth="1"/>
    <col min="3321" max="3322" width="22" style="36" customWidth="1"/>
    <col min="3323" max="3323" width="0" style="36" hidden="1" customWidth="1"/>
    <col min="3324" max="3324" width="27.28515625" style="36" customWidth="1"/>
    <col min="3325" max="3325" width="18.140625" style="36" bestFit="1" customWidth="1"/>
    <col min="3326" max="3326" width="11.42578125" style="36" bestFit="1" customWidth="1"/>
    <col min="3327" max="3327" width="11.5703125" style="36" bestFit="1" customWidth="1"/>
    <col min="3328" max="3563" width="9.140625" style="36"/>
    <col min="3564" max="3564" width="0" style="36" hidden="1" customWidth="1"/>
    <col min="3565" max="3565" width="21.7109375" style="36" customWidth="1"/>
    <col min="3566" max="3566" width="48.140625" style="36" customWidth="1"/>
    <col min="3567" max="3567" width="29.7109375" style="36" customWidth="1"/>
    <col min="3568" max="3568" width="11.42578125" style="36" customWidth="1"/>
    <col min="3569" max="3569" width="7.5703125" style="36" customWidth="1"/>
    <col min="3570" max="3570" width="11.7109375" style="36" customWidth="1"/>
    <col min="3571" max="3571" width="7.140625" style="36" customWidth="1"/>
    <col min="3572" max="3572" width="0" style="36" hidden="1" customWidth="1"/>
    <col min="3573" max="3574" width="19.140625" style="36" customWidth="1"/>
    <col min="3575" max="3575" width="20.42578125" style="36" customWidth="1"/>
    <col min="3576" max="3576" width="20.85546875" style="36" customWidth="1"/>
    <col min="3577" max="3578" width="22" style="36" customWidth="1"/>
    <col min="3579" max="3579" width="0" style="36" hidden="1" customWidth="1"/>
    <col min="3580" max="3580" width="27.28515625" style="36" customWidth="1"/>
    <col min="3581" max="3581" width="18.140625" style="36" bestFit="1" customWidth="1"/>
    <col min="3582" max="3582" width="11.42578125" style="36" bestFit="1" customWidth="1"/>
    <col min="3583" max="3583" width="11.5703125" style="36" bestFit="1" customWidth="1"/>
    <col min="3584" max="3819" width="9.140625" style="36"/>
    <col min="3820" max="3820" width="0" style="36" hidden="1" customWidth="1"/>
    <col min="3821" max="3821" width="21.7109375" style="36" customWidth="1"/>
    <col min="3822" max="3822" width="48.140625" style="36" customWidth="1"/>
    <col min="3823" max="3823" width="29.7109375" style="36" customWidth="1"/>
    <col min="3824" max="3824" width="11.42578125" style="36" customWidth="1"/>
    <col min="3825" max="3825" width="7.5703125" style="36" customWidth="1"/>
    <col min="3826" max="3826" width="11.7109375" style="36" customWidth="1"/>
    <col min="3827" max="3827" width="7.140625" style="36" customWidth="1"/>
    <col min="3828" max="3828" width="0" style="36" hidden="1" customWidth="1"/>
    <col min="3829" max="3830" width="19.140625" style="36" customWidth="1"/>
    <col min="3831" max="3831" width="20.42578125" style="36" customWidth="1"/>
    <col min="3832" max="3832" width="20.85546875" style="36" customWidth="1"/>
    <col min="3833" max="3834" width="22" style="36" customWidth="1"/>
    <col min="3835" max="3835" width="0" style="36" hidden="1" customWidth="1"/>
    <col min="3836" max="3836" width="27.28515625" style="36" customWidth="1"/>
    <col min="3837" max="3837" width="18.140625" style="36" bestFit="1" customWidth="1"/>
    <col min="3838" max="3838" width="11.42578125" style="36" bestFit="1" customWidth="1"/>
    <col min="3839" max="3839" width="11.5703125" style="36" bestFit="1" customWidth="1"/>
    <col min="3840" max="4075" width="9.140625" style="36"/>
    <col min="4076" max="4076" width="0" style="36" hidden="1" customWidth="1"/>
    <col min="4077" max="4077" width="21.7109375" style="36" customWidth="1"/>
    <col min="4078" max="4078" width="48.140625" style="36" customWidth="1"/>
    <col min="4079" max="4079" width="29.7109375" style="36" customWidth="1"/>
    <col min="4080" max="4080" width="11.42578125" style="36" customWidth="1"/>
    <col min="4081" max="4081" width="7.5703125" style="36" customWidth="1"/>
    <col min="4082" max="4082" width="11.7109375" style="36" customWidth="1"/>
    <col min="4083" max="4083" width="7.140625" style="36" customWidth="1"/>
    <col min="4084" max="4084" width="0" style="36" hidden="1" customWidth="1"/>
    <col min="4085" max="4086" width="19.140625" style="36" customWidth="1"/>
    <col min="4087" max="4087" width="20.42578125" style="36" customWidth="1"/>
    <col min="4088" max="4088" width="20.85546875" style="36" customWidth="1"/>
    <col min="4089" max="4090" width="22" style="36" customWidth="1"/>
    <col min="4091" max="4091" width="0" style="36" hidden="1" customWidth="1"/>
    <col min="4092" max="4092" width="27.28515625" style="36" customWidth="1"/>
    <col min="4093" max="4093" width="18.140625" style="36" bestFit="1" customWidth="1"/>
    <col min="4094" max="4094" width="11.42578125" style="36" bestFit="1" customWidth="1"/>
    <col min="4095" max="4095" width="11.5703125" style="36" bestFit="1" customWidth="1"/>
    <col min="4096" max="4331" width="9.140625" style="36"/>
    <col min="4332" max="4332" width="0" style="36" hidden="1" customWidth="1"/>
    <col min="4333" max="4333" width="21.7109375" style="36" customWidth="1"/>
    <col min="4334" max="4334" width="48.140625" style="36" customWidth="1"/>
    <col min="4335" max="4335" width="29.7109375" style="36" customWidth="1"/>
    <col min="4336" max="4336" width="11.42578125" style="36" customWidth="1"/>
    <col min="4337" max="4337" width="7.5703125" style="36" customWidth="1"/>
    <col min="4338" max="4338" width="11.7109375" style="36" customWidth="1"/>
    <col min="4339" max="4339" width="7.140625" style="36" customWidth="1"/>
    <col min="4340" max="4340" width="0" style="36" hidden="1" customWidth="1"/>
    <col min="4341" max="4342" width="19.140625" style="36" customWidth="1"/>
    <col min="4343" max="4343" width="20.42578125" style="36" customWidth="1"/>
    <col min="4344" max="4344" width="20.85546875" style="36" customWidth="1"/>
    <col min="4345" max="4346" width="22" style="36" customWidth="1"/>
    <col min="4347" max="4347" width="0" style="36" hidden="1" customWidth="1"/>
    <col min="4348" max="4348" width="27.28515625" style="36" customWidth="1"/>
    <col min="4349" max="4349" width="18.140625" style="36" bestFit="1" customWidth="1"/>
    <col min="4350" max="4350" width="11.42578125" style="36" bestFit="1" customWidth="1"/>
    <col min="4351" max="4351" width="11.5703125" style="36" bestFit="1" customWidth="1"/>
    <col min="4352" max="4587" width="9.140625" style="36"/>
    <col min="4588" max="4588" width="0" style="36" hidden="1" customWidth="1"/>
    <col min="4589" max="4589" width="21.7109375" style="36" customWidth="1"/>
    <col min="4590" max="4590" width="48.140625" style="36" customWidth="1"/>
    <col min="4591" max="4591" width="29.7109375" style="36" customWidth="1"/>
    <col min="4592" max="4592" width="11.42578125" style="36" customWidth="1"/>
    <col min="4593" max="4593" width="7.5703125" style="36" customWidth="1"/>
    <col min="4594" max="4594" width="11.7109375" style="36" customWidth="1"/>
    <col min="4595" max="4595" width="7.140625" style="36" customWidth="1"/>
    <col min="4596" max="4596" width="0" style="36" hidden="1" customWidth="1"/>
    <col min="4597" max="4598" width="19.140625" style="36" customWidth="1"/>
    <col min="4599" max="4599" width="20.42578125" style="36" customWidth="1"/>
    <col min="4600" max="4600" width="20.85546875" style="36" customWidth="1"/>
    <col min="4601" max="4602" width="22" style="36" customWidth="1"/>
    <col min="4603" max="4603" width="0" style="36" hidden="1" customWidth="1"/>
    <col min="4604" max="4604" width="27.28515625" style="36" customWidth="1"/>
    <col min="4605" max="4605" width="18.140625" style="36" bestFit="1" customWidth="1"/>
    <col min="4606" max="4606" width="11.42578125" style="36" bestFit="1" customWidth="1"/>
    <col min="4607" max="4607" width="11.5703125" style="36" bestFit="1" customWidth="1"/>
    <col min="4608" max="4843" width="9.140625" style="36"/>
    <col min="4844" max="4844" width="0" style="36" hidden="1" customWidth="1"/>
    <col min="4845" max="4845" width="21.7109375" style="36" customWidth="1"/>
    <col min="4846" max="4846" width="48.140625" style="36" customWidth="1"/>
    <col min="4847" max="4847" width="29.7109375" style="36" customWidth="1"/>
    <col min="4848" max="4848" width="11.42578125" style="36" customWidth="1"/>
    <col min="4849" max="4849" width="7.5703125" style="36" customWidth="1"/>
    <col min="4850" max="4850" width="11.7109375" style="36" customWidth="1"/>
    <col min="4851" max="4851" width="7.140625" style="36" customWidth="1"/>
    <col min="4852" max="4852" width="0" style="36" hidden="1" customWidth="1"/>
    <col min="4853" max="4854" width="19.140625" style="36" customWidth="1"/>
    <col min="4855" max="4855" width="20.42578125" style="36" customWidth="1"/>
    <col min="4856" max="4856" width="20.85546875" style="36" customWidth="1"/>
    <col min="4857" max="4858" width="22" style="36" customWidth="1"/>
    <col min="4859" max="4859" width="0" style="36" hidden="1" customWidth="1"/>
    <col min="4860" max="4860" width="27.28515625" style="36" customWidth="1"/>
    <col min="4861" max="4861" width="18.140625" style="36" bestFit="1" customWidth="1"/>
    <col min="4862" max="4862" width="11.42578125" style="36" bestFit="1" customWidth="1"/>
    <col min="4863" max="4863" width="11.5703125" style="36" bestFit="1" customWidth="1"/>
    <col min="4864" max="5099" width="9.140625" style="36"/>
    <col min="5100" max="5100" width="0" style="36" hidden="1" customWidth="1"/>
    <col min="5101" max="5101" width="21.7109375" style="36" customWidth="1"/>
    <col min="5102" max="5102" width="48.140625" style="36" customWidth="1"/>
    <col min="5103" max="5103" width="29.7109375" style="36" customWidth="1"/>
    <col min="5104" max="5104" width="11.42578125" style="36" customWidth="1"/>
    <col min="5105" max="5105" width="7.5703125" style="36" customWidth="1"/>
    <col min="5106" max="5106" width="11.7109375" style="36" customWidth="1"/>
    <col min="5107" max="5107" width="7.140625" style="36" customWidth="1"/>
    <col min="5108" max="5108" width="0" style="36" hidden="1" customWidth="1"/>
    <col min="5109" max="5110" width="19.140625" style="36" customWidth="1"/>
    <col min="5111" max="5111" width="20.42578125" style="36" customWidth="1"/>
    <col min="5112" max="5112" width="20.85546875" style="36" customWidth="1"/>
    <col min="5113" max="5114" width="22" style="36" customWidth="1"/>
    <col min="5115" max="5115" width="0" style="36" hidden="1" customWidth="1"/>
    <col min="5116" max="5116" width="27.28515625" style="36" customWidth="1"/>
    <col min="5117" max="5117" width="18.140625" style="36" bestFit="1" customWidth="1"/>
    <col min="5118" max="5118" width="11.42578125" style="36" bestFit="1" customWidth="1"/>
    <col min="5119" max="5119" width="11.5703125" style="36" bestFit="1" customWidth="1"/>
    <col min="5120" max="5355" width="9.140625" style="36"/>
    <col min="5356" max="5356" width="0" style="36" hidden="1" customWidth="1"/>
    <col min="5357" max="5357" width="21.7109375" style="36" customWidth="1"/>
    <col min="5358" max="5358" width="48.140625" style="36" customWidth="1"/>
    <col min="5359" max="5359" width="29.7109375" style="36" customWidth="1"/>
    <col min="5360" max="5360" width="11.42578125" style="36" customWidth="1"/>
    <col min="5361" max="5361" width="7.5703125" style="36" customWidth="1"/>
    <col min="5362" max="5362" width="11.7109375" style="36" customWidth="1"/>
    <col min="5363" max="5363" width="7.140625" style="36" customWidth="1"/>
    <col min="5364" max="5364" width="0" style="36" hidden="1" customWidth="1"/>
    <col min="5365" max="5366" width="19.140625" style="36" customWidth="1"/>
    <col min="5367" max="5367" width="20.42578125" style="36" customWidth="1"/>
    <col min="5368" max="5368" width="20.85546875" style="36" customWidth="1"/>
    <col min="5369" max="5370" width="22" style="36" customWidth="1"/>
    <col min="5371" max="5371" width="0" style="36" hidden="1" customWidth="1"/>
    <col min="5372" max="5372" width="27.28515625" style="36" customWidth="1"/>
    <col min="5373" max="5373" width="18.140625" style="36" bestFit="1" customWidth="1"/>
    <col min="5374" max="5374" width="11.42578125" style="36" bestFit="1" customWidth="1"/>
    <col min="5375" max="5375" width="11.5703125" style="36" bestFit="1" customWidth="1"/>
    <col min="5376" max="5611" width="9.140625" style="36"/>
    <col min="5612" max="5612" width="0" style="36" hidden="1" customWidth="1"/>
    <col min="5613" max="5613" width="21.7109375" style="36" customWidth="1"/>
    <col min="5614" max="5614" width="48.140625" style="36" customWidth="1"/>
    <col min="5615" max="5615" width="29.7109375" style="36" customWidth="1"/>
    <col min="5616" max="5616" width="11.42578125" style="36" customWidth="1"/>
    <col min="5617" max="5617" width="7.5703125" style="36" customWidth="1"/>
    <col min="5618" max="5618" width="11.7109375" style="36" customWidth="1"/>
    <col min="5619" max="5619" width="7.140625" style="36" customWidth="1"/>
    <col min="5620" max="5620" width="0" style="36" hidden="1" customWidth="1"/>
    <col min="5621" max="5622" width="19.140625" style="36" customWidth="1"/>
    <col min="5623" max="5623" width="20.42578125" style="36" customWidth="1"/>
    <col min="5624" max="5624" width="20.85546875" style="36" customWidth="1"/>
    <col min="5625" max="5626" width="22" style="36" customWidth="1"/>
    <col min="5627" max="5627" width="0" style="36" hidden="1" customWidth="1"/>
    <col min="5628" max="5628" width="27.28515625" style="36" customWidth="1"/>
    <col min="5629" max="5629" width="18.140625" style="36" bestFit="1" customWidth="1"/>
    <col min="5630" max="5630" width="11.42578125" style="36" bestFit="1" customWidth="1"/>
    <col min="5631" max="5631" width="11.5703125" style="36" bestFit="1" customWidth="1"/>
    <col min="5632" max="5867" width="9.140625" style="36"/>
    <col min="5868" max="5868" width="0" style="36" hidden="1" customWidth="1"/>
    <col min="5869" max="5869" width="21.7109375" style="36" customWidth="1"/>
    <col min="5870" max="5870" width="48.140625" style="36" customWidth="1"/>
    <col min="5871" max="5871" width="29.7109375" style="36" customWidth="1"/>
    <col min="5872" max="5872" width="11.42578125" style="36" customWidth="1"/>
    <col min="5873" max="5873" width="7.5703125" style="36" customWidth="1"/>
    <col min="5874" max="5874" width="11.7109375" style="36" customWidth="1"/>
    <col min="5875" max="5875" width="7.140625" style="36" customWidth="1"/>
    <col min="5876" max="5876" width="0" style="36" hidden="1" customWidth="1"/>
    <col min="5877" max="5878" width="19.140625" style="36" customWidth="1"/>
    <col min="5879" max="5879" width="20.42578125" style="36" customWidth="1"/>
    <col min="5880" max="5880" width="20.85546875" style="36" customWidth="1"/>
    <col min="5881" max="5882" width="22" style="36" customWidth="1"/>
    <col min="5883" max="5883" width="0" style="36" hidden="1" customWidth="1"/>
    <col min="5884" max="5884" width="27.28515625" style="36" customWidth="1"/>
    <col min="5885" max="5885" width="18.140625" style="36" bestFit="1" customWidth="1"/>
    <col min="5886" max="5886" width="11.42578125" style="36" bestFit="1" customWidth="1"/>
    <col min="5887" max="5887" width="11.5703125" style="36" bestFit="1" customWidth="1"/>
    <col min="5888" max="6123" width="9.140625" style="36"/>
    <col min="6124" max="6124" width="0" style="36" hidden="1" customWidth="1"/>
    <col min="6125" max="6125" width="21.7109375" style="36" customWidth="1"/>
    <col min="6126" max="6126" width="48.140625" style="36" customWidth="1"/>
    <col min="6127" max="6127" width="29.7109375" style="36" customWidth="1"/>
    <col min="6128" max="6128" width="11.42578125" style="36" customWidth="1"/>
    <col min="6129" max="6129" width="7.5703125" style="36" customWidth="1"/>
    <col min="6130" max="6130" width="11.7109375" style="36" customWidth="1"/>
    <col min="6131" max="6131" width="7.140625" style="36" customWidth="1"/>
    <col min="6132" max="6132" width="0" style="36" hidden="1" customWidth="1"/>
    <col min="6133" max="6134" width="19.140625" style="36" customWidth="1"/>
    <col min="6135" max="6135" width="20.42578125" style="36" customWidth="1"/>
    <col min="6136" max="6136" width="20.85546875" style="36" customWidth="1"/>
    <col min="6137" max="6138" width="22" style="36" customWidth="1"/>
    <col min="6139" max="6139" width="0" style="36" hidden="1" customWidth="1"/>
    <col min="6140" max="6140" width="27.28515625" style="36" customWidth="1"/>
    <col min="6141" max="6141" width="18.140625" style="36" bestFit="1" customWidth="1"/>
    <col min="6142" max="6142" width="11.42578125" style="36" bestFit="1" customWidth="1"/>
    <col min="6143" max="6143" width="11.5703125" style="36" bestFit="1" customWidth="1"/>
    <col min="6144" max="6379" width="9.140625" style="36"/>
    <col min="6380" max="6380" width="0" style="36" hidden="1" customWidth="1"/>
    <col min="6381" max="6381" width="21.7109375" style="36" customWidth="1"/>
    <col min="6382" max="6382" width="48.140625" style="36" customWidth="1"/>
    <col min="6383" max="6383" width="29.7109375" style="36" customWidth="1"/>
    <col min="6384" max="6384" width="11.42578125" style="36" customWidth="1"/>
    <col min="6385" max="6385" width="7.5703125" style="36" customWidth="1"/>
    <col min="6386" max="6386" width="11.7109375" style="36" customWidth="1"/>
    <col min="6387" max="6387" width="7.140625" style="36" customWidth="1"/>
    <col min="6388" max="6388" width="0" style="36" hidden="1" customWidth="1"/>
    <col min="6389" max="6390" width="19.140625" style="36" customWidth="1"/>
    <col min="6391" max="6391" width="20.42578125" style="36" customWidth="1"/>
    <col min="6392" max="6392" width="20.85546875" style="36" customWidth="1"/>
    <col min="6393" max="6394" width="22" style="36" customWidth="1"/>
    <col min="6395" max="6395" width="0" style="36" hidden="1" customWidth="1"/>
    <col min="6396" max="6396" width="27.28515625" style="36" customWidth="1"/>
    <col min="6397" max="6397" width="18.140625" style="36" bestFit="1" customWidth="1"/>
    <col min="6398" max="6398" width="11.42578125" style="36" bestFit="1" customWidth="1"/>
    <col min="6399" max="6399" width="11.5703125" style="36" bestFit="1" customWidth="1"/>
    <col min="6400" max="6635" width="9.140625" style="36"/>
    <col min="6636" max="6636" width="0" style="36" hidden="1" customWidth="1"/>
    <col min="6637" max="6637" width="21.7109375" style="36" customWidth="1"/>
    <col min="6638" max="6638" width="48.140625" style="36" customWidth="1"/>
    <col min="6639" max="6639" width="29.7109375" style="36" customWidth="1"/>
    <col min="6640" max="6640" width="11.42578125" style="36" customWidth="1"/>
    <col min="6641" max="6641" width="7.5703125" style="36" customWidth="1"/>
    <col min="6642" max="6642" width="11.7109375" style="36" customWidth="1"/>
    <col min="6643" max="6643" width="7.140625" style="36" customWidth="1"/>
    <col min="6644" max="6644" width="0" style="36" hidden="1" customWidth="1"/>
    <col min="6645" max="6646" width="19.140625" style="36" customWidth="1"/>
    <col min="6647" max="6647" width="20.42578125" style="36" customWidth="1"/>
    <col min="6648" max="6648" width="20.85546875" style="36" customWidth="1"/>
    <col min="6649" max="6650" width="22" style="36" customWidth="1"/>
    <col min="6651" max="6651" width="0" style="36" hidden="1" customWidth="1"/>
    <col min="6652" max="6652" width="27.28515625" style="36" customWidth="1"/>
    <col min="6653" max="6653" width="18.140625" style="36" bestFit="1" customWidth="1"/>
    <col min="6654" max="6654" width="11.42578125" style="36" bestFit="1" customWidth="1"/>
    <col min="6655" max="6655" width="11.5703125" style="36" bestFit="1" customWidth="1"/>
    <col min="6656" max="6891" width="9.140625" style="36"/>
    <col min="6892" max="6892" width="0" style="36" hidden="1" customWidth="1"/>
    <col min="6893" max="6893" width="21.7109375" style="36" customWidth="1"/>
    <col min="6894" max="6894" width="48.140625" style="36" customWidth="1"/>
    <col min="6895" max="6895" width="29.7109375" style="36" customWidth="1"/>
    <col min="6896" max="6896" width="11.42578125" style="36" customWidth="1"/>
    <col min="6897" max="6897" width="7.5703125" style="36" customWidth="1"/>
    <col min="6898" max="6898" width="11.7109375" style="36" customWidth="1"/>
    <col min="6899" max="6899" width="7.140625" style="36" customWidth="1"/>
    <col min="6900" max="6900" width="0" style="36" hidden="1" customWidth="1"/>
    <col min="6901" max="6902" width="19.140625" style="36" customWidth="1"/>
    <col min="6903" max="6903" width="20.42578125" style="36" customWidth="1"/>
    <col min="6904" max="6904" width="20.85546875" style="36" customWidth="1"/>
    <col min="6905" max="6906" width="22" style="36" customWidth="1"/>
    <col min="6907" max="6907" width="0" style="36" hidden="1" customWidth="1"/>
    <col min="6908" max="6908" width="27.28515625" style="36" customWidth="1"/>
    <col min="6909" max="6909" width="18.140625" style="36" bestFit="1" customWidth="1"/>
    <col min="6910" max="6910" width="11.42578125" style="36" bestFit="1" customWidth="1"/>
    <col min="6911" max="6911" width="11.5703125" style="36" bestFit="1" customWidth="1"/>
    <col min="6912" max="7147" width="9.140625" style="36"/>
    <col min="7148" max="7148" width="0" style="36" hidden="1" customWidth="1"/>
    <col min="7149" max="7149" width="21.7109375" style="36" customWidth="1"/>
    <col min="7150" max="7150" width="48.140625" style="36" customWidth="1"/>
    <col min="7151" max="7151" width="29.7109375" style="36" customWidth="1"/>
    <col min="7152" max="7152" width="11.42578125" style="36" customWidth="1"/>
    <col min="7153" max="7153" width="7.5703125" style="36" customWidth="1"/>
    <col min="7154" max="7154" width="11.7109375" style="36" customWidth="1"/>
    <col min="7155" max="7155" width="7.140625" style="36" customWidth="1"/>
    <col min="7156" max="7156" width="0" style="36" hidden="1" customWidth="1"/>
    <col min="7157" max="7158" width="19.140625" style="36" customWidth="1"/>
    <col min="7159" max="7159" width="20.42578125" style="36" customWidth="1"/>
    <col min="7160" max="7160" width="20.85546875" style="36" customWidth="1"/>
    <col min="7161" max="7162" width="22" style="36" customWidth="1"/>
    <col min="7163" max="7163" width="0" style="36" hidden="1" customWidth="1"/>
    <col min="7164" max="7164" width="27.28515625" style="36" customWidth="1"/>
    <col min="7165" max="7165" width="18.140625" style="36" bestFit="1" customWidth="1"/>
    <col min="7166" max="7166" width="11.42578125" style="36" bestFit="1" customWidth="1"/>
    <col min="7167" max="7167" width="11.5703125" style="36" bestFit="1" customWidth="1"/>
    <col min="7168" max="7403" width="9.140625" style="36"/>
    <col min="7404" max="7404" width="0" style="36" hidden="1" customWidth="1"/>
    <col min="7405" max="7405" width="21.7109375" style="36" customWidth="1"/>
    <col min="7406" max="7406" width="48.140625" style="36" customWidth="1"/>
    <col min="7407" max="7407" width="29.7109375" style="36" customWidth="1"/>
    <col min="7408" max="7408" width="11.42578125" style="36" customWidth="1"/>
    <col min="7409" max="7409" width="7.5703125" style="36" customWidth="1"/>
    <col min="7410" max="7410" width="11.7109375" style="36" customWidth="1"/>
    <col min="7411" max="7411" width="7.140625" style="36" customWidth="1"/>
    <col min="7412" max="7412" width="0" style="36" hidden="1" customWidth="1"/>
    <col min="7413" max="7414" width="19.140625" style="36" customWidth="1"/>
    <col min="7415" max="7415" width="20.42578125" style="36" customWidth="1"/>
    <col min="7416" max="7416" width="20.85546875" style="36" customWidth="1"/>
    <col min="7417" max="7418" width="22" style="36" customWidth="1"/>
    <col min="7419" max="7419" width="0" style="36" hidden="1" customWidth="1"/>
    <col min="7420" max="7420" width="27.28515625" style="36" customWidth="1"/>
    <col min="7421" max="7421" width="18.140625" style="36" bestFit="1" customWidth="1"/>
    <col min="7422" max="7422" width="11.42578125" style="36" bestFit="1" customWidth="1"/>
    <col min="7423" max="7423" width="11.5703125" style="36" bestFit="1" customWidth="1"/>
    <col min="7424" max="7659" width="9.140625" style="36"/>
    <col min="7660" max="7660" width="0" style="36" hidden="1" customWidth="1"/>
    <col min="7661" max="7661" width="21.7109375" style="36" customWidth="1"/>
    <col min="7662" max="7662" width="48.140625" style="36" customWidth="1"/>
    <col min="7663" max="7663" width="29.7109375" style="36" customWidth="1"/>
    <col min="7664" max="7664" width="11.42578125" style="36" customWidth="1"/>
    <col min="7665" max="7665" width="7.5703125" style="36" customWidth="1"/>
    <col min="7666" max="7666" width="11.7109375" style="36" customWidth="1"/>
    <col min="7667" max="7667" width="7.140625" style="36" customWidth="1"/>
    <col min="7668" max="7668" width="0" style="36" hidden="1" customWidth="1"/>
    <col min="7669" max="7670" width="19.140625" style="36" customWidth="1"/>
    <col min="7671" max="7671" width="20.42578125" style="36" customWidth="1"/>
    <col min="7672" max="7672" width="20.85546875" style="36" customWidth="1"/>
    <col min="7673" max="7674" width="22" style="36" customWidth="1"/>
    <col min="7675" max="7675" width="0" style="36" hidden="1" customWidth="1"/>
    <col min="7676" max="7676" width="27.28515625" style="36" customWidth="1"/>
    <col min="7677" max="7677" width="18.140625" style="36" bestFit="1" customWidth="1"/>
    <col min="7678" max="7678" width="11.42578125" style="36" bestFit="1" customWidth="1"/>
    <col min="7679" max="7679" width="11.5703125" style="36" bestFit="1" customWidth="1"/>
    <col min="7680" max="7915" width="9.140625" style="36"/>
    <col min="7916" max="7916" width="0" style="36" hidden="1" customWidth="1"/>
    <col min="7917" max="7917" width="21.7109375" style="36" customWidth="1"/>
    <col min="7918" max="7918" width="48.140625" style="36" customWidth="1"/>
    <col min="7919" max="7919" width="29.7109375" style="36" customWidth="1"/>
    <col min="7920" max="7920" width="11.42578125" style="36" customWidth="1"/>
    <col min="7921" max="7921" width="7.5703125" style="36" customWidth="1"/>
    <col min="7922" max="7922" width="11.7109375" style="36" customWidth="1"/>
    <col min="7923" max="7923" width="7.140625" style="36" customWidth="1"/>
    <col min="7924" max="7924" width="0" style="36" hidden="1" customWidth="1"/>
    <col min="7925" max="7926" width="19.140625" style="36" customWidth="1"/>
    <col min="7927" max="7927" width="20.42578125" style="36" customWidth="1"/>
    <col min="7928" max="7928" width="20.85546875" style="36" customWidth="1"/>
    <col min="7929" max="7930" width="22" style="36" customWidth="1"/>
    <col min="7931" max="7931" width="0" style="36" hidden="1" customWidth="1"/>
    <col min="7932" max="7932" width="27.28515625" style="36" customWidth="1"/>
    <col min="7933" max="7933" width="18.140625" style="36" bestFit="1" customWidth="1"/>
    <col min="7934" max="7934" width="11.42578125" style="36" bestFit="1" customWidth="1"/>
    <col min="7935" max="7935" width="11.5703125" style="36" bestFit="1" customWidth="1"/>
    <col min="7936" max="8171" width="9.140625" style="36"/>
    <col min="8172" max="8172" width="0" style="36" hidden="1" customWidth="1"/>
    <col min="8173" max="8173" width="21.7109375" style="36" customWidth="1"/>
    <col min="8174" max="8174" width="48.140625" style="36" customWidth="1"/>
    <col min="8175" max="8175" width="29.7109375" style="36" customWidth="1"/>
    <col min="8176" max="8176" width="11.42578125" style="36" customWidth="1"/>
    <col min="8177" max="8177" width="7.5703125" style="36" customWidth="1"/>
    <col min="8178" max="8178" width="11.7109375" style="36" customWidth="1"/>
    <col min="8179" max="8179" width="7.140625" style="36" customWidth="1"/>
    <col min="8180" max="8180" width="0" style="36" hidden="1" customWidth="1"/>
    <col min="8181" max="8182" width="19.140625" style="36" customWidth="1"/>
    <col min="8183" max="8183" width="20.42578125" style="36" customWidth="1"/>
    <col min="8184" max="8184" width="20.85546875" style="36" customWidth="1"/>
    <col min="8185" max="8186" width="22" style="36" customWidth="1"/>
    <col min="8187" max="8187" width="0" style="36" hidden="1" customWidth="1"/>
    <col min="8188" max="8188" width="27.28515625" style="36" customWidth="1"/>
    <col min="8189" max="8189" width="18.140625" style="36" bestFit="1" customWidth="1"/>
    <col min="8190" max="8190" width="11.42578125" style="36" bestFit="1" customWidth="1"/>
    <col min="8191" max="8191" width="11.5703125" style="36" bestFit="1" customWidth="1"/>
    <col min="8192" max="8427" width="9.140625" style="36"/>
    <col min="8428" max="8428" width="0" style="36" hidden="1" customWidth="1"/>
    <col min="8429" max="8429" width="21.7109375" style="36" customWidth="1"/>
    <col min="8430" max="8430" width="48.140625" style="36" customWidth="1"/>
    <col min="8431" max="8431" width="29.7109375" style="36" customWidth="1"/>
    <col min="8432" max="8432" width="11.42578125" style="36" customWidth="1"/>
    <col min="8433" max="8433" width="7.5703125" style="36" customWidth="1"/>
    <col min="8434" max="8434" width="11.7109375" style="36" customWidth="1"/>
    <col min="8435" max="8435" width="7.140625" style="36" customWidth="1"/>
    <col min="8436" max="8436" width="0" style="36" hidden="1" customWidth="1"/>
    <col min="8437" max="8438" width="19.140625" style="36" customWidth="1"/>
    <col min="8439" max="8439" width="20.42578125" style="36" customWidth="1"/>
    <col min="8440" max="8440" width="20.85546875" style="36" customWidth="1"/>
    <col min="8441" max="8442" width="22" style="36" customWidth="1"/>
    <col min="8443" max="8443" width="0" style="36" hidden="1" customWidth="1"/>
    <col min="8444" max="8444" width="27.28515625" style="36" customWidth="1"/>
    <col min="8445" max="8445" width="18.140625" style="36" bestFit="1" customWidth="1"/>
    <col min="8446" max="8446" width="11.42578125" style="36" bestFit="1" customWidth="1"/>
    <col min="8447" max="8447" width="11.5703125" style="36" bestFit="1" customWidth="1"/>
    <col min="8448" max="8683" width="9.140625" style="36"/>
    <col min="8684" max="8684" width="0" style="36" hidden="1" customWidth="1"/>
    <col min="8685" max="8685" width="21.7109375" style="36" customWidth="1"/>
    <col min="8686" max="8686" width="48.140625" style="36" customWidth="1"/>
    <col min="8687" max="8687" width="29.7109375" style="36" customWidth="1"/>
    <col min="8688" max="8688" width="11.42578125" style="36" customWidth="1"/>
    <col min="8689" max="8689" width="7.5703125" style="36" customWidth="1"/>
    <col min="8690" max="8690" width="11.7109375" style="36" customWidth="1"/>
    <col min="8691" max="8691" width="7.140625" style="36" customWidth="1"/>
    <col min="8692" max="8692" width="0" style="36" hidden="1" customWidth="1"/>
    <col min="8693" max="8694" width="19.140625" style="36" customWidth="1"/>
    <col min="8695" max="8695" width="20.42578125" style="36" customWidth="1"/>
    <col min="8696" max="8696" width="20.85546875" style="36" customWidth="1"/>
    <col min="8697" max="8698" width="22" style="36" customWidth="1"/>
    <col min="8699" max="8699" width="0" style="36" hidden="1" customWidth="1"/>
    <col min="8700" max="8700" width="27.28515625" style="36" customWidth="1"/>
    <col min="8701" max="8701" width="18.140625" style="36" bestFit="1" customWidth="1"/>
    <col min="8702" max="8702" width="11.42578125" style="36" bestFit="1" customWidth="1"/>
    <col min="8703" max="8703" width="11.5703125" style="36" bestFit="1" customWidth="1"/>
    <col min="8704" max="8939" width="9.140625" style="36"/>
    <col min="8940" max="8940" width="0" style="36" hidden="1" customWidth="1"/>
    <col min="8941" max="8941" width="21.7109375" style="36" customWidth="1"/>
    <col min="8942" max="8942" width="48.140625" style="36" customWidth="1"/>
    <col min="8943" max="8943" width="29.7109375" style="36" customWidth="1"/>
    <col min="8944" max="8944" width="11.42578125" style="36" customWidth="1"/>
    <col min="8945" max="8945" width="7.5703125" style="36" customWidth="1"/>
    <col min="8946" max="8946" width="11.7109375" style="36" customWidth="1"/>
    <col min="8947" max="8947" width="7.140625" style="36" customWidth="1"/>
    <col min="8948" max="8948" width="0" style="36" hidden="1" customWidth="1"/>
    <col min="8949" max="8950" width="19.140625" style="36" customWidth="1"/>
    <col min="8951" max="8951" width="20.42578125" style="36" customWidth="1"/>
    <col min="8952" max="8952" width="20.85546875" style="36" customWidth="1"/>
    <col min="8953" max="8954" width="22" style="36" customWidth="1"/>
    <col min="8955" max="8955" width="0" style="36" hidden="1" customWidth="1"/>
    <col min="8956" max="8956" width="27.28515625" style="36" customWidth="1"/>
    <col min="8957" max="8957" width="18.140625" style="36" bestFit="1" customWidth="1"/>
    <col min="8958" max="8958" width="11.42578125" style="36" bestFit="1" customWidth="1"/>
    <col min="8959" max="8959" width="11.5703125" style="36" bestFit="1" customWidth="1"/>
    <col min="8960" max="9195" width="9.140625" style="36"/>
    <col min="9196" max="9196" width="0" style="36" hidden="1" customWidth="1"/>
    <col min="9197" max="9197" width="21.7109375" style="36" customWidth="1"/>
    <col min="9198" max="9198" width="48.140625" style="36" customWidth="1"/>
    <col min="9199" max="9199" width="29.7109375" style="36" customWidth="1"/>
    <col min="9200" max="9200" width="11.42578125" style="36" customWidth="1"/>
    <col min="9201" max="9201" width="7.5703125" style="36" customWidth="1"/>
    <col min="9202" max="9202" width="11.7109375" style="36" customWidth="1"/>
    <col min="9203" max="9203" width="7.140625" style="36" customWidth="1"/>
    <col min="9204" max="9204" width="0" style="36" hidden="1" customWidth="1"/>
    <col min="9205" max="9206" width="19.140625" style="36" customWidth="1"/>
    <col min="9207" max="9207" width="20.42578125" style="36" customWidth="1"/>
    <col min="9208" max="9208" width="20.85546875" style="36" customWidth="1"/>
    <col min="9209" max="9210" width="22" style="36" customWidth="1"/>
    <col min="9211" max="9211" width="0" style="36" hidden="1" customWidth="1"/>
    <col min="9212" max="9212" width="27.28515625" style="36" customWidth="1"/>
    <col min="9213" max="9213" width="18.140625" style="36" bestFit="1" customWidth="1"/>
    <col min="9214" max="9214" width="11.42578125" style="36" bestFit="1" customWidth="1"/>
    <col min="9215" max="9215" width="11.5703125" style="36" bestFit="1" customWidth="1"/>
    <col min="9216" max="9451" width="9.140625" style="36"/>
    <col min="9452" max="9452" width="0" style="36" hidden="1" customWidth="1"/>
    <col min="9453" max="9453" width="21.7109375" style="36" customWidth="1"/>
    <col min="9454" max="9454" width="48.140625" style="36" customWidth="1"/>
    <col min="9455" max="9455" width="29.7109375" style="36" customWidth="1"/>
    <col min="9456" max="9456" width="11.42578125" style="36" customWidth="1"/>
    <col min="9457" max="9457" width="7.5703125" style="36" customWidth="1"/>
    <col min="9458" max="9458" width="11.7109375" style="36" customWidth="1"/>
    <col min="9459" max="9459" width="7.140625" style="36" customWidth="1"/>
    <col min="9460" max="9460" width="0" style="36" hidden="1" customWidth="1"/>
    <col min="9461" max="9462" width="19.140625" style="36" customWidth="1"/>
    <col min="9463" max="9463" width="20.42578125" style="36" customWidth="1"/>
    <col min="9464" max="9464" width="20.85546875" style="36" customWidth="1"/>
    <col min="9465" max="9466" width="22" style="36" customWidth="1"/>
    <col min="9467" max="9467" width="0" style="36" hidden="1" customWidth="1"/>
    <col min="9468" max="9468" width="27.28515625" style="36" customWidth="1"/>
    <col min="9469" max="9469" width="18.140625" style="36" bestFit="1" customWidth="1"/>
    <col min="9470" max="9470" width="11.42578125" style="36" bestFit="1" customWidth="1"/>
    <col min="9471" max="9471" width="11.5703125" style="36" bestFit="1" customWidth="1"/>
    <col min="9472" max="9707" width="9.140625" style="36"/>
    <col min="9708" max="9708" width="0" style="36" hidden="1" customWidth="1"/>
    <col min="9709" max="9709" width="21.7109375" style="36" customWidth="1"/>
    <col min="9710" max="9710" width="48.140625" style="36" customWidth="1"/>
    <col min="9711" max="9711" width="29.7109375" style="36" customWidth="1"/>
    <col min="9712" max="9712" width="11.42578125" style="36" customWidth="1"/>
    <col min="9713" max="9713" width="7.5703125" style="36" customWidth="1"/>
    <col min="9714" max="9714" width="11.7109375" style="36" customWidth="1"/>
    <col min="9715" max="9715" width="7.140625" style="36" customWidth="1"/>
    <col min="9716" max="9716" width="0" style="36" hidden="1" customWidth="1"/>
    <col min="9717" max="9718" width="19.140625" style="36" customWidth="1"/>
    <col min="9719" max="9719" width="20.42578125" style="36" customWidth="1"/>
    <col min="9720" max="9720" width="20.85546875" style="36" customWidth="1"/>
    <col min="9721" max="9722" width="22" style="36" customWidth="1"/>
    <col min="9723" max="9723" width="0" style="36" hidden="1" customWidth="1"/>
    <col min="9724" max="9724" width="27.28515625" style="36" customWidth="1"/>
    <col min="9725" max="9725" width="18.140625" style="36" bestFit="1" customWidth="1"/>
    <col min="9726" max="9726" width="11.42578125" style="36" bestFit="1" customWidth="1"/>
    <col min="9727" max="9727" width="11.5703125" style="36" bestFit="1" customWidth="1"/>
    <col min="9728" max="9963" width="9.140625" style="36"/>
    <col min="9964" max="9964" width="0" style="36" hidden="1" customWidth="1"/>
    <col min="9965" max="9965" width="21.7109375" style="36" customWidth="1"/>
    <col min="9966" max="9966" width="48.140625" style="36" customWidth="1"/>
    <col min="9967" max="9967" width="29.7109375" style="36" customWidth="1"/>
    <col min="9968" max="9968" width="11.42578125" style="36" customWidth="1"/>
    <col min="9969" max="9969" width="7.5703125" style="36" customWidth="1"/>
    <col min="9970" max="9970" width="11.7109375" style="36" customWidth="1"/>
    <col min="9971" max="9971" width="7.140625" style="36" customWidth="1"/>
    <col min="9972" max="9972" width="0" style="36" hidden="1" customWidth="1"/>
    <col min="9973" max="9974" width="19.140625" style="36" customWidth="1"/>
    <col min="9975" max="9975" width="20.42578125" style="36" customWidth="1"/>
    <col min="9976" max="9976" width="20.85546875" style="36" customWidth="1"/>
    <col min="9977" max="9978" width="22" style="36" customWidth="1"/>
    <col min="9979" max="9979" width="0" style="36" hidden="1" customWidth="1"/>
    <col min="9980" max="9980" width="27.28515625" style="36" customWidth="1"/>
    <col min="9981" max="9981" width="18.140625" style="36" bestFit="1" customWidth="1"/>
    <col min="9982" max="9982" width="11.42578125" style="36" bestFit="1" customWidth="1"/>
    <col min="9983" max="9983" width="11.5703125" style="36" bestFit="1" customWidth="1"/>
    <col min="9984" max="10219" width="9.140625" style="36"/>
    <col min="10220" max="10220" width="0" style="36" hidden="1" customWidth="1"/>
    <col min="10221" max="10221" width="21.7109375" style="36" customWidth="1"/>
    <col min="10222" max="10222" width="48.140625" style="36" customWidth="1"/>
    <col min="10223" max="10223" width="29.7109375" style="36" customWidth="1"/>
    <col min="10224" max="10224" width="11.42578125" style="36" customWidth="1"/>
    <col min="10225" max="10225" width="7.5703125" style="36" customWidth="1"/>
    <col min="10226" max="10226" width="11.7109375" style="36" customWidth="1"/>
    <col min="10227" max="10227" width="7.140625" style="36" customWidth="1"/>
    <col min="10228" max="10228" width="0" style="36" hidden="1" customWidth="1"/>
    <col min="10229" max="10230" width="19.140625" style="36" customWidth="1"/>
    <col min="10231" max="10231" width="20.42578125" style="36" customWidth="1"/>
    <col min="10232" max="10232" width="20.85546875" style="36" customWidth="1"/>
    <col min="10233" max="10234" width="22" style="36" customWidth="1"/>
    <col min="10235" max="10235" width="0" style="36" hidden="1" customWidth="1"/>
    <col min="10236" max="10236" width="27.28515625" style="36" customWidth="1"/>
    <col min="10237" max="10237" width="18.140625" style="36" bestFit="1" customWidth="1"/>
    <col min="10238" max="10238" width="11.42578125" style="36" bestFit="1" customWidth="1"/>
    <col min="10239" max="10239" width="11.5703125" style="36" bestFit="1" customWidth="1"/>
    <col min="10240" max="10475" width="9.140625" style="36"/>
    <col min="10476" max="10476" width="0" style="36" hidden="1" customWidth="1"/>
    <col min="10477" max="10477" width="21.7109375" style="36" customWidth="1"/>
    <col min="10478" max="10478" width="48.140625" style="36" customWidth="1"/>
    <col min="10479" max="10479" width="29.7109375" style="36" customWidth="1"/>
    <col min="10480" max="10480" width="11.42578125" style="36" customWidth="1"/>
    <col min="10481" max="10481" width="7.5703125" style="36" customWidth="1"/>
    <col min="10482" max="10482" width="11.7109375" style="36" customWidth="1"/>
    <col min="10483" max="10483" width="7.140625" style="36" customWidth="1"/>
    <col min="10484" max="10484" width="0" style="36" hidden="1" customWidth="1"/>
    <col min="10485" max="10486" width="19.140625" style="36" customWidth="1"/>
    <col min="10487" max="10487" width="20.42578125" style="36" customWidth="1"/>
    <col min="10488" max="10488" width="20.85546875" style="36" customWidth="1"/>
    <col min="10489" max="10490" width="22" style="36" customWidth="1"/>
    <col min="10491" max="10491" width="0" style="36" hidden="1" customWidth="1"/>
    <col min="10492" max="10492" width="27.28515625" style="36" customWidth="1"/>
    <col min="10493" max="10493" width="18.140625" style="36" bestFit="1" customWidth="1"/>
    <col min="10494" max="10494" width="11.42578125" style="36" bestFit="1" customWidth="1"/>
    <col min="10495" max="10495" width="11.5703125" style="36" bestFit="1" customWidth="1"/>
    <col min="10496" max="10731" width="9.140625" style="36"/>
    <col min="10732" max="10732" width="0" style="36" hidden="1" customWidth="1"/>
    <col min="10733" max="10733" width="21.7109375" style="36" customWidth="1"/>
    <col min="10734" max="10734" width="48.140625" style="36" customWidth="1"/>
    <col min="10735" max="10735" width="29.7109375" style="36" customWidth="1"/>
    <col min="10736" max="10736" width="11.42578125" style="36" customWidth="1"/>
    <col min="10737" max="10737" width="7.5703125" style="36" customWidth="1"/>
    <col min="10738" max="10738" width="11.7109375" style="36" customWidth="1"/>
    <col min="10739" max="10739" width="7.140625" style="36" customWidth="1"/>
    <col min="10740" max="10740" width="0" style="36" hidden="1" customWidth="1"/>
    <col min="10741" max="10742" width="19.140625" style="36" customWidth="1"/>
    <col min="10743" max="10743" width="20.42578125" style="36" customWidth="1"/>
    <col min="10744" max="10744" width="20.85546875" style="36" customWidth="1"/>
    <col min="10745" max="10746" width="22" style="36" customWidth="1"/>
    <col min="10747" max="10747" width="0" style="36" hidden="1" customWidth="1"/>
    <col min="10748" max="10748" width="27.28515625" style="36" customWidth="1"/>
    <col min="10749" max="10749" width="18.140625" style="36" bestFit="1" customWidth="1"/>
    <col min="10750" max="10750" width="11.42578125" style="36" bestFit="1" customWidth="1"/>
    <col min="10751" max="10751" width="11.5703125" style="36" bestFit="1" customWidth="1"/>
    <col min="10752" max="10987" width="9.140625" style="36"/>
    <col min="10988" max="10988" width="0" style="36" hidden="1" customWidth="1"/>
    <col min="10989" max="10989" width="21.7109375" style="36" customWidth="1"/>
    <col min="10990" max="10990" width="48.140625" style="36" customWidth="1"/>
    <col min="10991" max="10991" width="29.7109375" style="36" customWidth="1"/>
    <col min="10992" max="10992" width="11.42578125" style="36" customWidth="1"/>
    <col min="10993" max="10993" width="7.5703125" style="36" customWidth="1"/>
    <col min="10994" max="10994" width="11.7109375" style="36" customWidth="1"/>
    <col min="10995" max="10995" width="7.140625" style="36" customWidth="1"/>
    <col min="10996" max="10996" width="0" style="36" hidden="1" customWidth="1"/>
    <col min="10997" max="10998" width="19.140625" style="36" customWidth="1"/>
    <col min="10999" max="10999" width="20.42578125" style="36" customWidth="1"/>
    <col min="11000" max="11000" width="20.85546875" style="36" customWidth="1"/>
    <col min="11001" max="11002" width="22" style="36" customWidth="1"/>
    <col min="11003" max="11003" width="0" style="36" hidden="1" customWidth="1"/>
    <col min="11004" max="11004" width="27.28515625" style="36" customWidth="1"/>
    <col min="11005" max="11005" width="18.140625" style="36" bestFit="1" customWidth="1"/>
    <col min="11006" max="11006" width="11.42578125" style="36" bestFit="1" customWidth="1"/>
    <col min="11007" max="11007" width="11.5703125" style="36" bestFit="1" customWidth="1"/>
    <col min="11008" max="11243" width="9.140625" style="36"/>
    <col min="11244" max="11244" width="0" style="36" hidden="1" customWidth="1"/>
    <col min="11245" max="11245" width="21.7109375" style="36" customWidth="1"/>
    <col min="11246" max="11246" width="48.140625" style="36" customWidth="1"/>
    <col min="11247" max="11247" width="29.7109375" style="36" customWidth="1"/>
    <col min="11248" max="11248" width="11.42578125" style="36" customWidth="1"/>
    <col min="11249" max="11249" width="7.5703125" style="36" customWidth="1"/>
    <col min="11250" max="11250" width="11.7109375" style="36" customWidth="1"/>
    <col min="11251" max="11251" width="7.140625" style="36" customWidth="1"/>
    <col min="11252" max="11252" width="0" style="36" hidden="1" customWidth="1"/>
    <col min="11253" max="11254" width="19.140625" style="36" customWidth="1"/>
    <col min="11255" max="11255" width="20.42578125" style="36" customWidth="1"/>
    <col min="11256" max="11256" width="20.85546875" style="36" customWidth="1"/>
    <col min="11257" max="11258" width="22" style="36" customWidth="1"/>
    <col min="11259" max="11259" width="0" style="36" hidden="1" customWidth="1"/>
    <col min="11260" max="11260" width="27.28515625" style="36" customWidth="1"/>
    <col min="11261" max="11261" width="18.140625" style="36" bestFit="1" customWidth="1"/>
    <col min="11262" max="11262" width="11.42578125" style="36" bestFit="1" customWidth="1"/>
    <col min="11263" max="11263" width="11.5703125" style="36" bestFit="1" customWidth="1"/>
    <col min="11264" max="11499" width="9.140625" style="36"/>
    <col min="11500" max="11500" width="0" style="36" hidden="1" customWidth="1"/>
    <col min="11501" max="11501" width="21.7109375" style="36" customWidth="1"/>
    <col min="11502" max="11502" width="48.140625" style="36" customWidth="1"/>
    <col min="11503" max="11503" width="29.7109375" style="36" customWidth="1"/>
    <col min="11504" max="11504" width="11.42578125" style="36" customWidth="1"/>
    <col min="11505" max="11505" width="7.5703125" style="36" customWidth="1"/>
    <col min="11506" max="11506" width="11.7109375" style="36" customWidth="1"/>
    <col min="11507" max="11507" width="7.140625" style="36" customWidth="1"/>
    <col min="11508" max="11508" width="0" style="36" hidden="1" customWidth="1"/>
    <col min="11509" max="11510" width="19.140625" style="36" customWidth="1"/>
    <col min="11511" max="11511" width="20.42578125" style="36" customWidth="1"/>
    <col min="11512" max="11512" width="20.85546875" style="36" customWidth="1"/>
    <col min="11513" max="11514" width="22" style="36" customWidth="1"/>
    <col min="11515" max="11515" width="0" style="36" hidden="1" customWidth="1"/>
    <col min="11516" max="11516" width="27.28515625" style="36" customWidth="1"/>
    <col min="11517" max="11517" width="18.140625" style="36" bestFit="1" customWidth="1"/>
    <col min="11518" max="11518" width="11.42578125" style="36" bestFit="1" customWidth="1"/>
    <col min="11519" max="11519" width="11.5703125" style="36" bestFit="1" customWidth="1"/>
    <col min="11520" max="11755" width="9.140625" style="36"/>
    <col min="11756" max="11756" width="0" style="36" hidden="1" customWidth="1"/>
    <col min="11757" max="11757" width="21.7109375" style="36" customWidth="1"/>
    <col min="11758" max="11758" width="48.140625" style="36" customWidth="1"/>
    <col min="11759" max="11759" width="29.7109375" style="36" customWidth="1"/>
    <col min="11760" max="11760" width="11.42578125" style="36" customWidth="1"/>
    <col min="11761" max="11761" width="7.5703125" style="36" customWidth="1"/>
    <col min="11762" max="11762" width="11.7109375" style="36" customWidth="1"/>
    <col min="11763" max="11763" width="7.140625" style="36" customWidth="1"/>
    <col min="11764" max="11764" width="0" style="36" hidden="1" customWidth="1"/>
    <col min="11765" max="11766" width="19.140625" style="36" customWidth="1"/>
    <col min="11767" max="11767" width="20.42578125" style="36" customWidth="1"/>
    <col min="11768" max="11768" width="20.85546875" style="36" customWidth="1"/>
    <col min="11769" max="11770" width="22" style="36" customWidth="1"/>
    <col min="11771" max="11771" width="0" style="36" hidden="1" customWidth="1"/>
    <col min="11772" max="11772" width="27.28515625" style="36" customWidth="1"/>
    <col min="11773" max="11773" width="18.140625" style="36" bestFit="1" customWidth="1"/>
    <col min="11774" max="11774" width="11.42578125" style="36" bestFit="1" customWidth="1"/>
    <col min="11775" max="11775" width="11.5703125" style="36" bestFit="1" customWidth="1"/>
    <col min="11776" max="12011" width="9.140625" style="36"/>
    <col min="12012" max="12012" width="0" style="36" hidden="1" customWidth="1"/>
    <col min="12013" max="12013" width="21.7109375" style="36" customWidth="1"/>
    <col min="12014" max="12014" width="48.140625" style="36" customWidth="1"/>
    <col min="12015" max="12015" width="29.7109375" style="36" customWidth="1"/>
    <col min="12016" max="12016" width="11.42578125" style="36" customWidth="1"/>
    <col min="12017" max="12017" width="7.5703125" style="36" customWidth="1"/>
    <col min="12018" max="12018" width="11.7109375" style="36" customWidth="1"/>
    <col min="12019" max="12019" width="7.140625" style="36" customWidth="1"/>
    <col min="12020" max="12020" width="0" style="36" hidden="1" customWidth="1"/>
    <col min="12021" max="12022" width="19.140625" style="36" customWidth="1"/>
    <col min="12023" max="12023" width="20.42578125" style="36" customWidth="1"/>
    <col min="12024" max="12024" width="20.85546875" style="36" customWidth="1"/>
    <col min="12025" max="12026" width="22" style="36" customWidth="1"/>
    <col min="12027" max="12027" width="0" style="36" hidden="1" customWidth="1"/>
    <col min="12028" max="12028" width="27.28515625" style="36" customWidth="1"/>
    <col min="12029" max="12029" width="18.140625" style="36" bestFit="1" customWidth="1"/>
    <col min="12030" max="12030" width="11.42578125" style="36" bestFit="1" customWidth="1"/>
    <col min="12031" max="12031" width="11.5703125" style="36" bestFit="1" customWidth="1"/>
    <col min="12032" max="12267" width="9.140625" style="36"/>
    <col min="12268" max="12268" width="0" style="36" hidden="1" customWidth="1"/>
    <col min="12269" max="12269" width="21.7109375" style="36" customWidth="1"/>
    <col min="12270" max="12270" width="48.140625" style="36" customWidth="1"/>
    <col min="12271" max="12271" width="29.7109375" style="36" customWidth="1"/>
    <col min="12272" max="12272" width="11.42578125" style="36" customWidth="1"/>
    <col min="12273" max="12273" width="7.5703125" style="36" customWidth="1"/>
    <col min="12274" max="12274" width="11.7109375" style="36" customWidth="1"/>
    <col min="12275" max="12275" width="7.140625" style="36" customWidth="1"/>
    <col min="12276" max="12276" width="0" style="36" hidden="1" customWidth="1"/>
    <col min="12277" max="12278" width="19.140625" style="36" customWidth="1"/>
    <col min="12279" max="12279" width="20.42578125" style="36" customWidth="1"/>
    <col min="12280" max="12280" width="20.85546875" style="36" customWidth="1"/>
    <col min="12281" max="12282" width="22" style="36" customWidth="1"/>
    <col min="12283" max="12283" width="0" style="36" hidden="1" customWidth="1"/>
    <col min="12284" max="12284" width="27.28515625" style="36" customWidth="1"/>
    <col min="12285" max="12285" width="18.140625" style="36" bestFit="1" customWidth="1"/>
    <col min="12286" max="12286" width="11.42578125" style="36" bestFit="1" customWidth="1"/>
    <col min="12287" max="12287" width="11.5703125" style="36" bestFit="1" customWidth="1"/>
    <col min="12288" max="12523" width="9.140625" style="36"/>
    <col min="12524" max="12524" width="0" style="36" hidden="1" customWidth="1"/>
    <col min="12525" max="12525" width="21.7109375" style="36" customWidth="1"/>
    <col min="12526" max="12526" width="48.140625" style="36" customWidth="1"/>
    <col min="12527" max="12527" width="29.7109375" style="36" customWidth="1"/>
    <col min="12528" max="12528" width="11.42578125" style="36" customWidth="1"/>
    <col min="12529" max="12529" width="7.5703125" style="36" customWidth="1"/>
    <col min="12530" max="12530" width="11.7109375" style="36" customWidth="1"/>
    <col min="12531" max="12531" width="7.140625" style="36" customWidth="1"/>
    <col min="12532" max="12532" width="0" style="36" hidden="1" customWidth="1"/>
    <col min="12533" max="12534" width="19.140625" style="36" customWidth="1"/>
    <col min="12535" max="12535" width="20.42578125" style="36" customWidth="1"/>
    <col min="12536" max="12536" width="20.85546875" style="36" customWidth="1"/>
    <col min="12537" max="12538" width="22" style="36" customWidth="1"/>
    <col min="12539" max="12539" width="0" style="36" hidden="1" customWidth="1"/>
    <col min="12540" max="12540" width="27.28515625" style="36" customWidth="1"/>
    <col min="12541" max="12541" width="18.140625" style="36" bestFit="1" customWidth="1"/>
    <col min="12542" max="12542" width="11.42578125" style="36" bestFit="1" customWidth="1"/>
    <col min="12543" max="12543" width="11.5703125" style="36" bestFit="1" customWidth="1"/>
    <col min="12544" max="12779" width="9.140625" style="36"/>
    <col min="12780" max="12780" width="0" style="36" hidden="1" customWidth="1"/>
    <col min="12781" max="12781" width="21.7109375" style="36" customWidth="1"/>
    <col min="12782" max="12782" width="48.140625" style="36" customWidth="1"/>
    <col min="12783" max="12783" width="29.7109375" style="36" customWidth="1"/>
    <col min="12784" max="12784" width="11.42578125" style="36" customWidth="1"/>
    <col min="12785" max="12785" width="7.5703125" style="36" customWidth="1"/>
    <col min="12786" max="12786" width="11.7109375" style="36" customWidth="1"/>
    <col min="12787" max="12787" width="7.140625" style="36" customWidth="1"/>
    <col min="12788" max="12788" width="0" style="36" hidden="1" customWidth="1"/>
    <col min="12789" max="12790" width="19.140625" style="36" customWidth="1"/>
    <col min="12791" max="12791" width="20.42578125" style="36" customWidth="1"/>
    <col min="12792" max="12792" width="20.85546875" style="36" customWidth="1"/>
    <col min="12793" max="12794" width="22" style="36" customWidth="1"/>
    <col min="12795" max="12795" width="0" style="36" hidden="1" customWidth="1"/>
    <col min="12796" max="12796" width="27.28515625" style="36" customWidth="1"/>
    <col min="12797" max="12797" width="18.140625" style="36" bestFit="1" customWidth="1"/>
    <col min="12798" max="12798" width="11.42578125" style="36" bestFit="1" customWidth="1"/>
    <col min="12799" max="12799" width="11.5703125" style="36" bestFit="1" customWidth="1"/>
    <col min="12800" max="13035" width="9.140625" style="36"/>
    <col min="13036" max="13036" width="0" style="36" hidden="1" customWidth="1"/>
    <col min="13037" max="13037" width="21.7109375" style="36" customWidth="1"/>
    <col min="13038" max="13038" width="48.140625" style="36" customWidth="1"/>
    <col min="13039" max="13039" width="29.7109375" style="36" customWidth="1"/>
    <col min="13040" max="13040" width="11.42578125" style="36" customWidth="1"/>
    <col min="13041" max="13041" width="7.5703125" style="36" customWidth="1"/>
    <col min="13042" max="13042" width="11.7109375" style="36" customWidth="1"/>
    <col min="13043" max="13043" width="7.140625" style="36" customWidth="1"/>
    <col min="13044" max="13044" width="0" style="36" hidden="1" customWidth="1"/>
    <col min="13045" max="13046" width="19.140625" style="36" customWidth="1"/>
    <col min="13047" max="13047" width="20.42578125" style="36" customWidth="1"/>
    <col min="13048" max="13048" width="20.85546875" style="36" customWidth="1"/>
    <col min="13049" max="13050" width="22" style="36" customWidth="1"/>
    <col min="13051" max="13051" width="0" style="36" hidden="1" customWidth="1"/>
    <col min="13052" max="13052" width="27.28515625" style="36" customWidth="1"/>
    <col min="13053" max="13053" width="18.140625" style="36" bestFit="1" customWidth="1"/>
    <col min="13054" max="13054" width="11.42578125" style="36" bestFit="1" customWidth="1"/>
    <col min="13055" max="13055" width="11.5703125" style="36" bestFit="1" customWidth="1"/>
    <col min="13056" max="13291" width="9.140625" style="36"/>
    <col min="13292" max="13292" width="0" style="36" hidden="1" customWidth="1"/>
    <col min="13293" max="13293" width="21.7109375" style="36" customWidth="1"/>
    <col min="13294" max="13294" width="48.140625" style="36" customWidth="1"/>
    <col min="13295" max="13295" width="29.7109375" style="36" customWidth="1"/>
    <col min="13296" max="13296" width="11.42578125" style="36" customWidth="1"/>
    <col min="13297" max="13297" width="7.5703125" style="36" customWidth="1"/>
    <col min="13298" max="13298" width="11.7109375" style="36" customWidth="1"/>
    <col min="13299" max="13299" width="7.140625" style="36" customWidth="1"/>
    <col min="13300" max="13300" width="0" style="36" hidden="1" customWidth="1"/>
    <col min="13301" max="13302" width="19.140625" style="36" customWidth="1"/>
    <col min="13303" max="13303" width="20.42578125" style="36" customWidth="1"/>
    <col min="13304" max="13304" width="20.85546875" style="36" customWidth="1"/>
    <col min="13305" max="13306" width="22" style="36" customWidth="1"/>
    <col min="13307" max="13307" width="0" style="36" hidden="1" customWidth="1"/>
    <col min="13308" max="13308" width="27.28515625" style="36" customWidth="1"/>
    <col min="13309" max="13309" width="18.140625" style="36" bestFit="1" customWidth="1"/>
    <col min="13310" max="13310" width="11.42578125" style="36" bestFit="1" customWidth="1"/>
    <col min="13311" max="13311" width="11.5703125" style="36" bestFit="1" customWidth="1"/>
    <col min="13312" max="13547" width="9.140625" style="36"/>
    <col min="13548" max="13548" width="0" style="36" hidden="1" customWidth="1"/>
    <col min="13549" max="13549" width="21.7109375" style="36" customWidth="1"/>
    <col min="13550" max="13550" width="48.140625" style="36" customWidth="1"/>
    <col min="13551" max="13551" width="29.7109375" style="36" customWidth="1"/>
    <col min="13552" max="13552" width="11.42578125" style="36" customWidth="1"/>
    <col min="13553" max="13553" width="7.5703125" style="36" customWidth="1"/>
    <col min="13554" max="13554" width="11.7109375" style="36" customWidth="1"/>
    <col min="13555" max="13555" width="7.140625" style="36" customWidth="1"/>
    <col min="13556" max="13556" width="0" style="36" hidden="1" customWidth="1"/>
    <col min="13557" max="13558" width="19.140625" style="36" customWidth="1"/>
    <col min="13559" max="13559" width="20.42578125" style="36" customWidth="1"/>
    <col min="13560" max="13560" width="20.85546875" style="36" customWidth="1"/>
    <col min="13561" max="13562" width="22" style="36" customWidth="1"/>
    <col min="13563" max="13563" width="0" style="36" hidden="1" customWidth="1"/>
    <col min="13564" max="13564" width="27.28515625" style="36" customWidth="1"/>
    <col min="13565" max="13565" width="18.140625" style="36" bestFit="1" customWidth="1"/>
    <col min="13566" max="13566" width="11.42578125" style="36" bestFit="1" customWidth="1"/>
    <col min="13567" max="13567" width="11.5703125" style="36" bestFit="1" customWidth="1"/>
    <col min="13568" max="13803" width="9.140625" style="36"/>
    <col min="13804" max="13804" width="0" style="36" hidden="1" customWidth="1"/>
    <col min="13805" max="13805" width="21.7109375" style="36" customWidth="1"/>
    <col min="13806" max="13806" width="48.140625" style="36" customWidth="1"/>
    <col min="13807" max="13807" width="29.7109375" style="36" customWidth="1"/>
    <col min="13808" max="13808" width="11.42578125" style="36" customWidth="1"/>
    <col min="13809" max="13809" width="7.5703125" style="36" customWidth="1"/>
    <col min="13810" max="13810" width="11.7109375" style="36" customWidth="1"/>
    <col min="13811" max="13811" width="7.140625" style="36" customWidth="1"/>
    <col min="13812" max="13812" width="0" style="36" hidden="1" customWidth="1"/>
    <col min="13813" max="13814" width="19.140625" style="36" customWidth="1"/>
    <col min="13815" max="13815" width="20.42578125" style="36" customWidth="1"/>
    <col min="13816" max="13816" width="20.85546875" style="36" customWidth="1"/>
    <col min="13817" max="13818" width="22" style="36" customWidth="1"/>
    <col min="13819" max="13819" width="0" style="36" hidden="1" customWidth="1"/>
    <col min="13820" max="13820" width="27.28515625" style="36" customWidth="1"/>
    <col min="13821" max="13821" width="18.140625" style="36" bestFit="1" customWidth="1"/>
    <col min="13822" max="13822" width="11.42578125" style="36" bestFit="1" customWidth="1"/>
    <col min="13823" max="13823" width="11.5703125" style="36" bestFit="1" customWidth="1"/>
    <col min="13824" max="14059" width="9.140625" style="36"/>
    <col min="14060" max="14060" width="0" style="36" hidden="1" customWidth="1"/>
    <col min="14061" max="14061" width="21.7109375" style="36" customWidth="1"/>
    <col min="14062" max="14062" width="48.140625" style="36" customWidth="1"/>
    <col min="14063" max="14063" width="29.7109375" style="36" customWidth="1"/>
    <col min="14064" max="14064" width="11.42578125" style="36" customWidth="1"/>
    <col min="14065" max="14065" width="7.5703125" style="36" customWidth="1"/>
    <col min="14066" max="14066" width="11.7109375" style="36" customWidth="1"/>
    <col min="14067" max="14067" width="7.140625" style="36" customWidth="1"/>
    <col min="14068" max="14068" width="0" style="36" hidden="1" customWidth="1"/>
    <col min="14069" max="14070" width="19.140625" style="36" customWidth="1"/>
    <col min="14071" max="14071" width="20.42578125" style="36" customWidth="1"/>
    <col min="14072" max="14072" width="20.85546875" style="36" customWidth="1"/>
    <col min="14073" max="14074" width="22" style="36" customWidth="1"/>
    <col min="14075" max="14075" width="0" style="36" hidden="1" customWidth="1"/>
    <col min="14076" max="14076" width="27.28515625" style="36" customWidth="1"/>
    <col min="14077" max="14077" width="18.140625" style="36" bestFit="1" customWidth="1"/>
    <col min="14078" max="14078" width="11.42578125" style="36" bestFit="1" customWidth="1"/>
    <col min="14079" max="14079" width="11.5703125" style="36" bestFit="1" customWidth="1"/>
    <col min="14080" max="14315" width="9.140625" style="36"/>
    <col min="14316" max="14316" width="0" style="36" hidden="1" customWidth="1"/>
    <col min="14317" max="14317" width="21.7109375" style="36" customWidth="1"/>
    <col min="14318" max="14318" width="48.140625" style="36" customWidth="1"/>
    <col min="14319" max="14319" width="29.7109375" style="36" customWidth="1"/>
    <col min="14320" max="14320" width="11.42578125" style="36" customWidth="1"/>
    <col min="14321" max="14321" width="7.5703125" style="36" customWidth="1"/>
    <col min="14322" max="14322" width="11.7109375" style="36" customWidth="1"/>
    <col min="14323" max="14323" width="7.140625" style="36" customWidth="1"/>
    <col min="14324" max="14324" width="0" style="36" hidden="1" customWidth="1"/>
    <col min="14325" max="14326" width="19.140625" style="36" customWidth="1"/>
    <col min="14327" max="14327" width="20.42578125" style="36" customWidth="1"/>
    <col min="14328" max="14328" width="20.85546875" style="36" customWidth="1"/>
    <col min="14329" max="14330" width="22" style="36" customWidth="1"/>
    <col min="14331" max="14331" width="0" style="36" hidden="1" customWidth="1"/>
    <col min="14332" max="14332" width="27.28515625" style="36" customWidth="1"/>
    <col min="14333" max="14333" width="18.140625" style="36" bestFit="1" customWidth="1"/>
    <col min="14334" max="14334" width="11.42578125" style="36" bestFit="1" customWidth="1"/>
    <col min="14335" max="14335" width="11.5703125" style="36" bestFit="1" customWidth="1"/>
    <col min="14336" max="14571" width="9.140625" style="36"/>
    <col min="14572" max="14572" width="0" style="36" hidden="1" customWidth="1"/>
    <col min="14573" max="14573" width="21.7109375" style="36" customWidth="1"/>
    <col min="14574" max="14574" width="48.140625" style="36" customWidth="1"/>
    <col min="14575" max="14575" width="29.7109375" style="36" customWidth="1"/>
    <col min="14576" max="14576" width="11.42578125" style="36" customWidth="1"/>
    <col min="14577" max="14577" width="7.5703125" style="36" customWidth="1"/>
    <col min="14578" max="14578" width="11.7109375" style="36" customWidth="1"/>
    <col min="14579" max="14579" width="7.140625" style="36" customWidth="1"/>
    <col min="14580" max="14580" width="0" style="36" hidden="1" customWidth="1"/>
    <col min="14581" max="14582" width="19.140625" style="36" customWidth="1"/>
    <col min="14583" max="14583" width="20.42578125" style="36" customWidth="1"/>
    <col min="14584" max="14584" width="20.85546875" style="36" customWidth="1"/>
    <col min="14585" max="14586" width="22" style="36" customWidth="1"/>
    <col min="14587" max="14587" width="0" style="36" hidden="1" customWidth="1"/>
    <col min="14588" max="14588" width="27.28515625" style="36" customWidth="1"/>
    <col min="14589" max="14589" width="18.140625" style="36" bestFit="1" customWidth="1"/>
    <col min="14590" max="14590" width="11.42578125" style="36" bestFit="1" customWidth="1"/>
    <col min="14591" max="14591" width="11.5703125" style="36" bestFit="1" customWidth="1"/>
    <col min="14592" max="14827" width="9.140625" style="36"/>
    <col min="14828" max="14828" width="0" style="36" hidden="1" customWidth="1"/>
    <col min="14829" max="14829" width="21.7109375" style="36" customWidth="1"/>
    <col min="14830" max="14830" width="48.140625" style="36" customWidth="1"/>
    <col min="14831" max="14831" width="29.7109375" style="36" customWidth="1"/>
    <col min="14832" max="14832" width="11.42578125" style="36" customWidth="1"/>
    <col min="14833" max="14833" width="7.5703125" style="36" customWidth="1"/>
    <col min="14834" max="14834" width="11.7109375" style="36" customWidth="1"/>
    <col min="14835" max="14835" width="7.140625" style="36" customWidth="1"/>
    <col min="14836" max="14836" width="0" style="36" hidden="1" customWidth="1"/>
    <col min="14837" max="14838" width="19.140625" style="36" customWidth="1"/>
    <col min="14839" max="14839" width="20.42578125" style="36" customWidth="1"/>
    <col min="14840" max="14840" width="20.85546875" style="36" customWidth="1"/>
    <col min="14841" max="14842" width="22" style="36" customWidth="1"/>
    <col min="14843" max="14843" width="0" style="36" hidden="1" customWidth="1"/>
    <col min="14844" max="14844" width="27.28515625" style="36" customWidth="1"/>
    <col min="14845" max="14845" width="18.140625" style="36" bestFit="1" customWidth="1"/>
    <col min="14846" max="14846" width="11.42578125" style="36" bestFit="1" customWidth="1"/>
    <col min="14847" max="14847" width="11.5703125" style="36" bestFit="1" customWidth="1"/>
    <col min="14848" max="15083" width="9.140625" style="36"/>
    <col min="15084" max="15084" width="0" style="36" hidden="1" customWidth="1"/>
    <col min="15085" max="15085" width="21.7109375" style="36" customWidth="1"/>
    <col min="15086" max="15086" width="48.140625" style="36" customWidth="1"/>
    <col min="15087" max="15087" width="29.7109375" style="36" customWidth="1"/>
    <col min="15088" max="15088" width="11.42578125" style="36" customWidth="1"/>
    <col min="15089" max="15089" width="7.5703125" style="36" customWidth="1"/>
    <col min="15090" max="15090" width="11.7109375" style="36" customWidth="1"/>
    <col min="15091" max="15091" width="7.140625" style="36" customWidth="1"/>
    <col min="15092" max="15092" width="0" style="36" hidden="1" customWidth="1"/>
    <col min="15093" max="15094" width="19.140625" style="36" customWidth="1"/>
    <col min="15095" max="15095" width="20.42578125" style="36" customWidth="1"/>
    <col min="15096" max="15096" width="20.85546875" style="36" customWidth="1"/>
    <col min="15097" max="15098" width="22" style="36" customWidth="1"/>
    <col min="15099" max="15099" width="0" style="36" hidden="1" customWidth="1"/>
    <col min="15100" max="15100" width="27.28515625" style="36" customWidth="1"/>
    <col min="15101" max="15101" width="18.140625" style="36" bestFit="1" customWidth="1"/>
    <col min="15102" max="15102" width="11.42578125" style="36" bestFit="1" customWidth="1"/>
    <col min="15103" max="15103" width="11.5703125" style="36" bestFit="1" customWidth="1"/>
    <col min="15104" max="15339" width="9.140625" style="36"/>
    <col min="15340" max="15340" width="0" style="36" hidden="1" customWidth="1"/>
    <col min="15341" max="15341" width="21.7109375" style="36" customWidth="1"/>
    <col min="15342" max="15342" width="48.140625" style="36" customWidth="1"/>
    <col min="15343" max="15343" width="29.7109375" style="36" customWidth="1"/>
    <col min="15344" max="15344" width="11.42578125" style="36" customWidth="1"/>
    <col min="15345" max="15345" width="7.5703125" style="36" customWidth="1"/>
    <col min="15346" max="15346" width="11.7109375" style="36" customWidth="1"/>
    <col min="15347" max="15347" width="7.140625" style="36" customWidth="1"/>
    <col min="15348" max="15348" width="0" style="36" hidden="1" customWidth="1"/>
    <col min="15349" max="15350" width="19.140625" style="36" customWidth="1"/>
    <col min="15351" max="15351" width="20.42578125" style="36" customWidth="1"/>
    <col min="15352" max="15352" width="20.85546875" style="36" customWidth="1"/>
    <col min="15353" max="15354" width="22" style="36" customWidth="1"/>
    <col min="15355" max="15355" width="0" style="36" hidden="1" customWidth="1"/>
    <col min="15356" max="15356" width="27.28515625" style="36" customWidth="1"/>
    <col min="15357" max="15357" width="18.140625" style="36" bestFit="1" customWidth="1"/>
    <col min="15358" max="15358" width="11.42578125" style="36" bestFit="1" customWidth="1"/>
    <col min="15359" max="15359" width="11.5703125" style="36" bestFit="1" customWidth="1"/>
    <col min="15360" max="15595" width="9.140625" style="36"/>
    <col min="15596" max="15596" width="0" style="36" hidden="1" customWidth="1"/>
    <col min="15597" max="15597" width="21.7109375" style="36" customWidth="1"/>
    <col min="15598" max="15598" width="48.140625" style="36" customWidth="1"/>
    <col min="15599" max="15599" width="29.7109375" style="36" customWidth="1"/>
    <col min="15600" max="15600" width="11.42578125" style="36" customWidth="1"/>
    <col min="15601" max="15601" width="7.5703125" style="36" customWidth="1"/>
    <col min="15602" max="15602" width="11.7109375" style="36" customWidth="1"/>
    <col min="15603" max="15603" width="7.140625" style="36" customWidth="1"/>
    <col min="15604" max="15604" width="0" style="36" hidden="1" customWidth="1"/>
    <col min="15605" max="15606" width="19.140625" style="36" customWidth="1"/>
    <col min="15607" max="15607" width="20.42578125" style="36" customWidth="1"/>
    <col min="15608" max="15608" width="20.85546875" style="36" customWidth="1"/>
    <col min="15609" max="15610" width="22" style="36" customWidth="1"/>
    <col min="15611" max="15611" width="0" style="36" hidden="1" customWidth="1"/>
    <col min="15612" max="15612" width="27.28515625" style="36" customWidth="1"/>
    <col min="15613" max="15613" width="18.140625" style="36" bestFit="1" customWidth="1"/>
    <col min="15614" max="15614" width="11.42578125" style="36" bestFit="1" customWidth="1"/>
    <col min="15615" max="15615" width="11.5703125" style="36" bestFit="1" customWidth="1"/>
    <col min="15616" max="15851" width="9.140625" style="36"/>
    <col min="15852" max="15852" width="0" style="36" hidden="1" customWidth="1"/>
    <col min="15853" max="15853" width="21.7109375" style="36" customWidth="1"/>
    <col min="15854" max="15854" width="48.140625" style="36" customWidth="1"/>
    <col min="15855" max="15855" width="29.7109375" style="36" customWidth="1"/>
    <col min="15856" max="15856" width="11.42578125" style="36" customWidth="1"/>
    <col min="15857" max="15857" width="7.5703125" style="36" customWidth="1"/>
    <col min="15858" max="15858" width="11.7109375" style="36" customWidth="1"/>
    <col min="15859" max="15859" width="7.140625" style="36" customWidth="1"/>
    <col min="15860" max="15860" width="0" style="36" hidden="1" customWidth="1"/>
    <col min="15861" max="15862" width="19.140625" style="36" customWidth="1"/>
    <col min="15863" max="15863" width="20.42578125" style="36" customWidth="1"/>
    <col min="15864" max="15864" width="20.85546875" style="36" customWidth="1"/>
    <col min="15865" max="15866" width="22" style="36" customWidth="1"/>
    <col min="15867" max="15867" width="0" style="36" hidden="1" customWidth="1"/>
    <col min="15868" max="15868" width="27.28515625" style="36" customWidth="1"/>
    <col min="15869" max="15869" width="18.140625" style="36" bestFit="1" customWidth="1"/>
    <col min="15870" max="15870" width="11.42578125" style="36" bestFit="1" customWidth="1"/>
    <col min="15871" max="15871" width="11.5703125" style="36" bestFit="1" customWidth="1"/>
    <col min="15872" max="16107" width="9.140625" style="36"/>
    <col min="16108" max="16108" width="0" style="36" hidden="1" customWidth="1"/>
    <col min="16109" max="16109" width="21.7109375" style="36" customWidth="1"/>
    <col min="16110" max="16110" width="48.140625" style="36" customWidth="1"/>
    <col min="16111" max="16111" width="29.7109375" style="36" customWidth="1"/>
    <col min="16112" max="16112" width="11.42578125" style="36" customWidth="1"/>
    <col min="16113" max="16113" width="7.5703125" style="36" customWidth="1"/>
    <col min="16114" max="16114" width="11.7109375" style="36" customWidth="1"/>
    <col min="16115" max="16115" width="7.140625" style="36" customWidth="1"/>
    <col min="16116" max="16116" width="0" style="36" hidden="1" customWidth="1"/>
    <col min="16117" max="16118" width="19.140625" style="36" customWidth="1"/>
    <col min="16119" max="16119" width="20.42578125" style="36" customWidth="1"/>
    <col min="16120" max="16120" width="20.85546875" style="36" customWidth="1"/>
    <col min="16121" max="16122" width="22" style="36" customWidth="1"/>
    <col min="16123" max="16123" width="0" style="36" hidden="1" customWidth="1"/>
    <col min="16124" max="16124" width="27.28515625" style="36" customWidth="1"/>
    <col min="16125" max="16125" width="18.140625" style="36" bestFit="1" customWidth="1"/>
    <col min="16126" max="16126" width="11.42578125" style="36" bestFit="1" customWidth="1"/>
    <col min="16127" max="16127" width="11.5703125" style="36" bestFit="1" customWidth="1"/>
    <col min="16128" max="16384" width="9.140625" style="36"/>
  </cols>
  <sheetData>
    <row r="1" spans="1:10" s="76" customFormat="1" ht="27" customHeight="1" x14ac:dyDescent="0.25">
      <c r="A1" s="75"/>
      <c r="B1" s="75"/>
      <c r="C1" s="75"/>
      <c r="D1" s="75"/>
      <c r="E1" s="75"/>
      <c r="F1" s="81"/>
      <c r="G1" s="213" t="s">
        <v>167</v>
      </c>
      <c r="H1" s="213"/>
      <c r="I1" s="213"/>
      <c r="J1" s="213"/>
    </row>
    <row r="2" spans="1:10" s="76" customFormat="1" ht="27" customHeight="1" x14ac:dyDescent="0.25">
      <c r="A2" s="75"/>
      <c r="B2" s="75"/>
      <c r="C2" s="75"/>
      <c r="D2" s="75"/>
      <c r="E2" s="75"/>
      <c r="F2" s="81"/>
      <c r="G2" s="213" t="s">
        <v>90</v>
      </c>
      <c r="H2" s="213"/>
      <c r="I2" s="213"/>
      <c r="J2" s="213"/>
    </row>
    <row r="3" spans="1:10" s="76" customFormat="1" ht="27" customHeight="1" x14ac:dyDescent="0.25">
      <c r="A3" s="75"/>
      <c r="B3" s="75"/>
      <c r="C3" s="75"/>
      <c r="D3" s="75"/>
      <c r="E3" s="75"/>
      <c r="F3" s="81"/>
      <c r="G3" s="213" t="s">
        <v>91</v>
      </c>
      <c r="H3" s="213"/>
      <c r="I3" s="213"/>
      <c r="J3" s="213"/>
    </row>
    <row r="4" spans="1:10" s="79" customFormat="1" ht="27" customHeight="1" x14ac:dyDescent="0.25">
      <c r="A4" s="77"/>
      <c r="B4" s="77"/>
      <c r="C4" s="77"/>
      <c r="D4" s="77"/>
      <c r="E4" s="77"/>
      <c r="F4" s="82"/>
      <c r="G4" s="214" t="s">
        <v>12</v>
      </c>
      <c r="H4" s="214"/>
      <c r="I4" s="214"/>
      <c r="J4" s="214"/>
    </row>
    <row r="5" spans="1:10" ht="46.5" customHeight="1" x14ac:dyDescent="0.4">
      <c r="A5" s="37"/>
      <c r="B5" s="38"/>
      <c r="C5" s="38"/>
      <c r="D5" s="38"/>
      <c r="E5" s="39"/>
      <c r="F5" s="39"/>
      <c r="G5" s="39"/>
      <c r="H5" s="39"/>
      <c r="I5" s="39"/>
      <c r="J5" s="39"/>
    </row>
    <row r="6" spans="1:10" s="40" customFormat="1" ht="74.25" customHeight="1" x14ac:dyDescent="0.3">
      <c r="A6" s="215" t="s">
        <v>183</v>
      </c>
      <c r="B6" s="215"/>
      <c r="C6" s="215"/>
      <c r="D6" s="215"/>
      <c r="E6" s="215"/>
      <c r="F6" s="215"/>
      <c r="G6" s="215"/>
      <c r="H6" s="215"/>
      <c r="I6" s="215"/>
      <c r="J6" s="215"/>
    </row>
    <row r="7" spans="1:10" s="40" customFormat="1" ht="27" customHeight="1" x14ac:dyDescent="0.3">
      <c r="A7" s="216"/>
      <c r="B7" s="216"/>
      <c r="C7" s="216"/>
      <c r="D7" s="216"/>
      <c r="E7" s="216"/>
      <c r="F7" s="216"/>
      <c r="G7" s="216"/>
      <c r="H7" s="216"/>
      <c r="I7" s="216"/>
      <c r="J7" s="216"/>
    </row>
    <row r="8" spans="1:10" s="42" customFormat="1" ht="47.25" customHeight="1" x14ac:dyDescent="0.25">
      <c r="A8" s="217" t="s">
        <v>0</v>
      </c>
      <c r="B8" s="218" t="s">
        <v>1</v>
      </c>
      <c r="C8" s="218" t="s">
        <v>2</v>
      </c>
      <c r="D8" s="238" t="s">
        <v>3</v>
      </c>
      <c r="E8" s="238"/>
      <c r="F8" s="238"/>
      <c r="G8" s="238"/>
      <c r="H8" s="238"/>
      <c r="I8" s="238"/>
      <c r="J8" s="238"/>
    </row>
    <row r="9" spans="1:10" s="42" customFormat="1" ht="78" customHeight="1" x14ac:dyDescent="0.25">
      <c r="A9" s="217"/>
      <c r="B9" s="218"/>
      <c r="C9" s="218"/>
      <c r="D9" s="174" t="s">
        <v>31</v>
      </c>
      <c r="E9" s="175">
        <v>2025</v>
      </c>
      <c r="F9" s="175">
        <v>2026</v>
      </c>
      <c r="G9" s="175">
        <v>2027</v>
      </c>
      <c r="H9" s="175">
        <v>2028</v>
      </c>
      <c r="I9" s="175">
        <v>2029</v>
      </c>
      <c r="J9" s="175">
        <v>2030</v>
      </c>
    </row>
    <row r="10" spans="1:10" s="41" customFormat="1" ht="41.25" customHeight="1" x14ac:dyDescent="0.25">
      <c r="A10" s="218" t="s">
        <v>11</v>
      </c>
      <c r="B10" s="218" t="s">
        <v>124</v>
      </c>
      <c r="C10" s="163" t="s">
        <v>13</v>
      </c>
      <c r="D10" s="45">
        <f>D12+D13+D14+D15+D16+D17+D18</f>
        <v>13439114.29688191</v>
      </c>
      <c r="E10" s="45">
        <f t="shared" ref="E10:J10" si="0">E12+E13+E14+E15+E16+E17+E18</f>
        <v>2534658</v>
      </c>
      <c r="F10" s="45">
        <f t="shared" si="0"/>
        <v>2034829.9</v>
      </c>
      <c r="G10" s="45">
        <f t="shared" si="0"/>
        <v>2105133.5099999998</v>
      </c>
      <c r="H10" s="45">
        <f t="shared" si="0"/>
        <v>2178111.6800000002</v>
      </c>
      <c r="I10" s="45">
        <f t="shared" si="0"/>
        <v>2253868.5868819105</v>
      </c>
      <c r="J10" s="45">
        <f t="shared" si="0"/>
        <v>2332512.6200000006</v>
      </c>
    </row>
    <row r="11" spans="1:10" s="41" customFormat="1" ht="30" customHeight="1" x14ac:dyDescent="0.25">
      <c r="A11" s="218"/>
      <c r="B11" s="218"/>
      <c r="C11" s="163" t="s">
        <v>125</v>
      </c>
      <c r="D11" s="47"/>
      <c r="E11" s="47"/>
      <c r="F11" s="47"/>
      <c r="G11" s="47"/>
      <c r="H11" s="47"/>
      <c r="I11" s="47"/>
      <c r="J11" s="47"/>
    </row>
    <row r="12" spans="1:10" s="41" customFormat="1" ht="45" customHeight="1" x14ac:dyDescent="0.25">
      <c r="A12" s="218"/>
      <c r="B12" s="218"/>
      <c r="C12" s="163" t="s">
        <v>14</v>
      </c>
      <c r="D12" s="45">
        <f t="shared" ref="D12:D19" si="1">SUM(E12:J12)</f>
        <v>10076788.176881911</v>
      </c>
      <c r="E12" s="45">
        <f t="shared" ref="E12:J12" si="2">E21+E38+E41+E50+E56+E59</f>
        <v>1876093</v>
      </c>
      <c r="F12" s="45">
        <f t="shared" si="2"/>
        <v>1535642.3</v>
      </c>
      <c r="G12" s="45">
        <f t="shared" si="2"/>
        <v>1585978.41</v>
      </c>
      <c r="H12" s="45">
        <f t="shared" si="2"/>
        <v>1638190.36</v>
      </c>
      <c r="I12" s="45">
        <f t="shared" si="2"/>
        <v>1692350.4068819105</v>
      </c>
      <c r="J12" s="45">
        <f t="shared" si="2"/>
        <v>1748533.7000000002</v>
      </c>
    </row>
    <row r="13" spans="1:10" s="41" customFormat="1" ht="56.25" customHeight="1" x14ac:dyDescent="0.25">
      <c r="A13" s="218"/>
      <c r="B13" s="218"/>
      <c r="C13" s="163" t="s">
        <v>15</v>
      </c>
      <c r="D13" s="45">
        <f t="shared" si="1"/>
        <v>577758.94999999995</v>
      </c>
      <c r="E13" s="45">
        <f t="shared" ref="E13:J18" si="3">E22+E30</f>
        <v>111550</v>
      </c>
      <c r="F13" s="45">
        <f t="shared" si="3"/>
        <v>86074.81</v>
      </c>
      <c r="G13" s="45">
        <f t="shared" si="3"/>
        <v>89517.799999999988</v>
      </c>
      <c r="H13" s="45">
        <f t="shared" si="3"/>
        <v>93098.52</v>
      </c>
      <c r="I13" s="45">
        <f t="shared" si="3"/>
        <v>96822.459999999992</v>
      </c>
      <c r="J13" s="45">
        <f t="shared" si="3"/>
        <v>100695.36</v>
      </c>
    </row>
    <row r="14" spans="1:10" s="41" customFormat="1" ht="60" customHeight="1" x14ac:dyDescent="0.25">
      <c r="A14" s="218"/>
      <c r="B14" s="218"/>
      <c r="C14" s="163" t="s">
        <v>16</v>
      </c>
      <c r="D14" s="45">
        <f t="shared" si="1"/>
        <v>564747.47</v>
      </c>
      <c r="E14" s="45">
        <f t="shared" si="3"/>
        <v>111749</v>
      </c>
      <c r="F14" s="45">
        <f t="shared" si="3"/>
        <v>83635.8</v>
      </c>
      <c r="G14" s="45">
        <f t="shared" si="3"/>
        <v>86981.23000000001</v>
      </c>
      <c r="H14" s="45">
        <f t="shared" si="3"/>
        <v>90460.479999999996</v>
      </c>
      <c r="I14" s="45">
        <f t="shared" si="3"/>
        <v>94078.900000000009</v>
      </c>
      <c r="J14" s="45">
        <f t="shared" si="3"/>
        <v>97842.06</v>
      </c>
    </row>
    <row r="15" spans="1:10" s="41" customFormat="1" ht="57.75" customHeight="1" x14ac:dyDescent="0.25">
      <c r="A15" s="218"/>
      <c r="B15" s="218"/>
      <c r="C15" s="163" t="s">
        <v>17</v>
      </c>
      <c r="D15" s="45">
        <f t="shared" si="1"/>
        <v>517207.51000000007</v>
      </c>
      <c r="E15" s="45">
        <f t="shared" si="3"/>
        <v>101087</v>
      </c>
      <c r="F15" s="45">
        <f t="shared" si="3"/>
        <v>76827.13</v>
      </c>
      <c r="G15" s="45">
        <f t="shared" si="3"/>
        <v>79900.210000000006</v>
      </c>
      <c r="H15" s="45">
        <f t="shared" si="3"/>
        <v>83096.22</v>
      </c>
      <c r="I15" s="45">
        <f t="shared" si="3"/>
        <v>86420.069999999992</v>
      </c>
      <c r="J15" s="45">
        <f t="shared" si="3"/>
        <v>89876.88</v>
      </c>
    </row>
    <row r="16" spans="1:10" s="41" customFormat="1" ht="61.5" customHeight="1" x14ac:dyDescent="0.25">
      <c r="A16" s="218"/>
      <c r="B16" s="218"/>
      <c r="C16" s="163" t="s">
        <v>18</v>
      </c>
      <c r="D16" s="45">
        <f t="shared" si="1"/>
        <v>531120.69000000006</v>
      </c>
      <c r="E16" s="45">
        <f t="shared" si="3"/>
        <v>105375</v>
      </c>
      <c r="F16" s="45">
        <f t="shared" si="3"/>
        <v>78604.200000000012</v>
      </c>
      <c r="G16" s="45">
        <f t="shared" si="3"/>
        <v>81748.37</v>
      </c>
      <c r="H16" s="45">
        <f t="shared" si="3"/>
        <v>85018.3</v>
      </c>
      <c r="I16" s="45">
        <f t="shared" si="3"/>
        <v>88419.03</v>
      </c>
      <c r="J16" s="45">
        <f t="shared" si="3"/>
        <v>91955.790000000008</v>
      </c>
    </row>
    <row r="17" spans="1:10" s="41" customFormat="1" ht="60.75" customHeight="1" x14ac:dyDescent="0.25">
      <c r="A17" s="218"/>
      <c r="B17" s="218"/>
      <c r="C17" s="163" t="s">
        <v>19</v>
      </c>
      <c r="D17" s="45">
        <f t="shared" si="1"/>
        <v>638674.79999999993</v>
      </c>
      <c r="E17" s="45">
        <f t="shared" si="3"/>
        <v>126115</v>
      </c>
      <c r="F17" s="45">
        <f t="shared" si="3"/>
        <v>94632.43</v>
      </c>
      <c r="G17" s="45">
        <f t="shared" si="3"/>
        <v>98417.72</v>
      </c>
      <c r="H17" s="45">
        <f t="shared" si="3"/>
        <v>102354.43999999999</v>
      </c>
      <c r="I17" s="45">
        <f t="shared" si="3"/>
        <v>106448.63</v>
      </c>
      <c r="J17" s="45">
        <f t="shared" si="3"/>
        <v>110706.58</v>
      </c>
    </row>
    <row r="18" spans="1:10" s="41" customFormat="1" ht="57" customHeight="1" x14ac:dyDescent="0.25">
      <c r="A18" s="218"/>
      <c r="B18" s="218"/>
      <c r="C18" s="163" t="s">
        <v>20</v>
      </c>
      <c r="D18" s="45">
        <f t="shared" si="1"/>
        <v>532816.69999999995</v>
      </c>
      <c r="E18" s="45">
        <f t="shared" si="3"/>
        <v>102689</v>
      </c>
      <c r="F18" s="45">
        <f t="shared" si="3"/>
        <v>79413.23</v>
      </c>
      <c r="G18" s="45">
        <f t="shared" si="3"/>
        <v>82589.77</v>
      </c>
      <c r="H18" s="45">
        <f t="shared" si="3"/>
        <v>85893.36</v>
      </c>
      <c r="I18" s="45">
        <f>I27+I35</f>
        <v>89329.09</v>
      </c>
      <c r="J18" s="45">
        <f t="shared" si="3"/>
        <v>92902.25</v>
      </c>
    </row>
    <row r="19" spans="1:10" s="41" customFormat="1" ht="35.1" customHeight="1" x14ac:dyDescent="0.25">
      <c r="A19" s="219" t="s">
        <v>36</v>
      </c>
      <c r="B19" s="219" t="s">
        <v>21</v>
      </c>
      <c r="C19" s="163" t="s">
        <v>13</v>
      </c>
      <c r="D19" s="45">
        <f t="shared" si="1"/>
        <v>9649369.2199999988</v>
      </c>
      <c r="E19" s="45">
        <f>E21+E22+E23+E24+E25+E26+E27</f>
        <v>1900650</v>
      </c>
      <c r="F19" s="45">
        <f t="shared" ref="F19:J19" si="4">F21+F22+F23+F24+F25+F26+F27</f>
        <v>1430623.66</v>
      </c>
      <c r="G19" s="45">
        <f t="shared" si="4"/>
        <v>1487848.6</v>
      </c>
      <c r="H19" s="45">
        <f t="shared" si="4"/>
        <v>1547362.55</v>
      </c>
      <c r="I19" s="45">
        <f t="shared" si="4"/>
        <v>1609257.0599999998</v>
      </c>
      <c r="J19" s="45">
        <f t="shared" si="4"/>
        <v>1673627.35</v>
      </c>
    </row>
    <row r="20" spans="1:10" s="41" customFormat="1" ht="30" customHeight="1" x14ac:dyDescent="0.25">
      <c r="A20" s="220"/>
      <c r="B20" s="220"/>
      <c r="C20" s="163" t="s">
        <v>125</v>
      </c>
      <c r="D20" s="109"/>
      <c r="E20" s="167"/>
      <c r="F20" s="109"/>
      <c r="G20" s="109"/>
      <c r="H20" s="109"/>
      <c r="I20" s="109"/>
      <c r="J20" s="109"/>
    </row>
    <row r="21" spans="1:10" s="41" customFormat="1" ht="46.5" customHeight="1" x14ac:dyDescent="0.25">
      <c r="A21" s="220"/>
      <c r="B21" s="220"/>
      <c r="C21" s="163" t="s">
        <v>14</v>
      </c>
      <c r="D21" s="45">
        <f t="shared" ref="D21:D28" si="5">SUM(E21:J21)</f>
        <v>6469351.0800000001</v>
      </c>
      <c r="E21" s="46">
        <v>1268492</v>
      </c>
      <c r="F21" s="46">
        <v>960219.6</v>
      </c>
      <c r="G21" s="46">
        <v>998628.38</v>
      </c>
      <c r="H21" s="46">
        <v>1038573.52</v>
      </c>
      <c r="I21" s="46">
        <v>1080116.46</v>
      </c>
      <c r="J21" s="46">
        <v>1123321.1200000001</v>
      </c>
    </row>
    <row r="22" spans="1:10" s="41" customFormat="1" ht="62.25" customHeight="1" x14ac:dyDescent="0.25">
      <c r="A22" s="220"/>
      <c r="B22" s="220"/>
      <c r="C22" s="163" t="s">
        <v>15</v>
      </c>
      <c r="D22" s="45">
        <f t="shared" si="5"/>
        <v>541248.52</v>
      </c>
      <c r="E22" s="46">
        <v>106235</v>
      </c>
      <c r="F22" s="46">
        <v>80315.289999999994</v>
      </c>
      <c r="G22" s="46">
        <v>83527.899999999994</v>
      </c>
      <c r="H22" s="46">
        <v>86869.02</v>
      </c>
      <c r="I22" s="46">
        <v>90343.78</v>
      </c>
      <c r="J22" s="46">
        <v>93957.53</v>
      </c>
    </row>
    <row r="23" spans="1:10" s="41" customFormat="1" ht="57.75" customHeight="1" x14ac:dyDescent="0.25">
      <c r="A23" s="220"/>
      <c r="B23" s="220"/>
      <c r="C23" s="163" t="s">
        <v>16</v>
      </c>
      <c r="D23" s="45">
        <f t="shared" si="5"/>
        <v>527253.17000000004</v>
      </c>
      <c r="E23" s="46">
        <v>106282</v>
      </c>
      <c r="F23" s="46">
        <v>77722.69</v>
      </c>
      <c r="G23" s="46">
        <v>80831.600000000006</v>
      </c>
      <c r="H23" s="46">
        <v>84064.86</v>
      </c>
      <c r="I23" s="46">
        <v>87427.46</v>
      </c>
      <c r="J23" s="46">
        <v>90924.56</v>
      </c>
    </row>
    <row r="24" spans="1:10" s="41" customFormat="1" ht="55.5" customHeight="1" x14ac:dyDescent="0.25">
      <c r="A24" s="220"/>
      <c r="B24" s="220"/>
      <c r="C24" s="163" t="s">
        <v>17</v>
      </c>
      <c r="D24" s="45">
        <f t="shared" si="5"/>
        <v>485329.58999999997</v>
      </c>
      <c r="E24" s="46">
        <v>96456</v>
      </c>
      <c r="F24" s="46">
        <v>71796.61</v>
      </c>
      <c r="G24" s="46">
        <v>74668.47</v>
      </c>
      <c r="H24" s="46">
        <v>77655.210000000006</v>
      </c>
      <c r="I24" s="46">
        <v>80761.42</v>
      </c>
      <c r="J24" s="46">
        <v>83991.88</v>
      </c>
    </row>
    <row r="25" spans="1:10" s="41" customFormat="1" ht="55.5" customHeight="1" x14ac:dyDescent="0.25">
      <c r="A25" s="220"/>
      <c r="B25" s="220"/>
      <c r="C25" s="163" t="s">
        <v>18</v>
      </c>
      <c r="D25" s="45">
        <f t="shared" si="5"/>
        <v>501379.97000000009</v>
      </c>
      <c r="E25" s="46">
        <v>101030</v>
      </c>
      <c r="F25" s="46">
        <v>73915.460000000006</v>
      </c>
      <c r="G25" s="46">
        <v>76872.08</v>
      </c>
      <c r="H25" s="46">
        <v>79946.960000000006</v>
      </c>
      <c r="I25" s="46">
        <v>83144.84</v>
      </c>
      <c r="J25" s="46">
        <v>86470.63</v>
      </c>
    </row>
    <row r="26" spans="1:10" s="41" customFormat="1" ht="61.5" customHeight="1" x14ac:dyDescent="0.25">
      <c r="A26" s="220"/>
      <c r="B26" s="220"/>
      <c r="C26" s="163" t="s">
        <v>19</v>
      </c>
      <c r="D26" s="45">
        <f t="shared" si="5"/>
        <v>614375.66999999993</v>
      </c>
      <c r="E26" s="46">
        <v>122730</v>
      </c>
      <c r="F26" s="46">
        <v>90771.12</v>
      </c>
      <c r="G26" s="46">
        <v>94401.96</v>
      </c>
      <c r="H26" s="46">
        <v>98178.04</v>
      </c>
      <c r="I26" s="46">
        <v>102105.17</v>
      </c>
      <c r="J26" s="46">
        <v>106189.38</v>
      </c>
    </row>
    <row r="27" spans="1:10" s="41" customFormat="1" ht="59.25" customHeight="1" x14ac:dyDescent="0.25">
      <c r="A27" s="221"/>
      <c r="B27" s="221"/>
      <c r="C27" s="163" t="s">
        <v>20</v>
      </c>
      <c r="D27" s="45">
        <f t="shared" si="5"/>
        <v>510431.22000000003</v>
      </c>
      <c r="E27" s="46">
        <v>99425</v>
      </c>
      <c r="F27" s="46">
        <v>75882.89</v>
      </c>
      <c r="G27" s="46">
        <v>78918.210000000006</v>
      </c>
      <c r="H27" s="46">
        <v>82074.94</v>
      </c>
      <c r="I27" s="46">
        <v>85357.93</v>
      </c>
      <c r="J27" s="46">
        <v>88772.25</v>
      </c>
    </row>
    <row r="28" spans="1:10" s="41" customFormat="1" ht="35.1" customHeight="1" x14ac:dyDescent="0.25">
      <c r="A28" s="218" t="s">
        <v>39</v>
      </c>
      <c r="B28" s="218" t="s">
        <v>22</v>
      </c>
      <c r="C28" s="163" t="s">
        <v>13</v>
      </c>
      <c r="D28" s="45">
        <f t="shared" si="5"/>
        <v>182307.97999999998</v>
      </c>
      <c r="E28" s="45">
        <f t="shared" ref="E28:I28" si="6">E30+E31+E32+E33+E34+E35</f>
        <v>26407</v>
      </c>
      <c r="F28" s="45">
        <f t="shared" si="6"/>
        <v>28783.54</v>
      </c>
      <c r="G28" s="45">
        <f t="shared" si="6"/>
        <v>29934.880000000001</v>
      </c>
      <c r="H28" s="45">
        <f t="shared" si="6"/>
        <v>31132.289999999994</v>
      </c>
      <c r="I28" s="45">
        <f t="shared" si="6"/>
        <v>32377.579999999994</v>
      </c>
      <c r="J28" s="45">
        <f>J30+J31+J32+J33+J34+J35</f>
        <v>33672.69</v>
      </c>
    </row>
    <row r="29" spans="1:10" s="41" customFormat="1" ht="30" customHeight="1" x14ac:dyDescent="0.25">
      <c r="A29" s="218"/>
      <c r="B29" s="223"/>
      <c r="C29" s="163" t="s">
        <v>125</v>
      </c>
      <c r="D29" s="109"/>
      <c r="E29" s="109"/>
      <c r="F29" s="109"/>
      <c r="G29" s="109"/>
      <c r="H29" s="109"/>
      <c r="I29" s="109"/>
      <c r="J29" s="109"/>
    </row>
    <row r="30" spans="1:10" s="41" customFormat="1" ht="60.75" customHeight="1" x14ac:dyDescent="0.25">
      <c r="A30" s="222"/>
      <c r="B30" s="223"/>
      <c r="C30" s="163" t="s">
        <v>15</v>
      </c>
      <c r="D30" s="45">
        <f t="shared" ref="D30:D36" si="7">SUM(E30:J30)</f>
        <v>36510.43</v>
      </c>
      <c r="E30" s="45">
        <v>5315</v>
      </c>
      <c r="F30" s="45">
        <v>5759.52</v>
      </c>
      <c r="G30" s="45">
        <v>5989.9</v>
      </c>
      <c r="H30" s="45">
        <v>6229.5</v>
      </c>
      <c r="I30" s="45">
        <v>6478.68</v>
      </c>
      <c r="J30" s="45">
        <v>6737.83</v>
      </c>
    </row>
    <row r="31" spans="1:10" s="41" customFormat="1" ht="59.25" customHeight="1" x14ac:dyDescent="0.25">
      <c r="A31" s="222"/>
      <c r="B31" s="223"/>
      <c r="C31" s="163" t="s">
        <v>16</v>
      </c>
      <c r="D31" s="45">
        <f t="shared" si="7"/>
        <v>37494.300000000003</v>
      </c>
      <c r="E31" s="45">
        <v>5467</v>
      </c>
      <c r="F31" s="45">
        <v>5913.11</v>
      </c>
      <c r="G31" s="45">
        <v>6149.63</v>
      </c>
      <c r="H31" s="45">
        <v>6395.62</v>
      </c>
      <c r="I31" s="45">
        <v>6651.44</v>
      </c>
      <c r="J31" s="45">
        <v>6917.5</v>
      </c>
    </row>
    <row r="32" spans="1:10" s="41" customFormat="1" ht="57" customHeight="1" x14ac:dyDescent="0.25">
      <c r="A32" s="222"/>
      <c r="B32" s="223"/>
      <c r="C32" s="163" t="s">
        <v>17</v>
      </c>
      <c r="D32" s="45">
        <f t="shared" si="7"/>
        <v>31877.919999999998</v>
      </c>
      <c r="E32" s="45">
        <v>4631</v>
      </c>
      <c r="F32" s="45">
        <v>5030.5200000000004</v>
      </c>
      <c r="G32" s="45">
        <v>5231.74</v>
      </c>
      <c r="H32" s="45">
        <v>5441.01</v>
      </c>
      <c r="I32" s="45">
        <v>5658.65</v>
      </c>
      <c r="J32" s="45">
        <v>5885</v>
      </c>
    </row>
    <row r="33" spans="1:10" s="41" customFormat="1" ht="61.5" customHeight="1" x14ac:dyDescent="0.25">
      <c r="A33" s="222"/>
      <c r="B33" s="223"/>
      <c r="C33" s="163" t="s">
        <v>18</v>
      </c>
      <c r="D33" s="45">
        <f t="shared" si="7"/>
        <v>29740.719999999998</v>
      </c>
      <c r="E33" s="45">
        <v>4345</v>
      </c>
      <c r="F33" s="45">
        <v>4688.74</v>
      </c>
      <c r="G33" s="45">
        <v>4876.29</v>
      </c>
      <c r="H33" s="45">
        <v>5071.34</v>
      </c>
      <c r="I33" s="45">
        <v>5274.19</v>
      </c>
      <c r="J33" s="45">
        <v>5485.16</v>
      </c>
    </row>
    <row r="34" spans="1:10" s="41" customFormat="1" ht="60" customHeight="1" x14ac:dyDescent="0.25">
      <c r="A34" s="222"/>
      <c r="B34" s="223"/>
      <c r="C34" s="163" t="s">
        <v>19</v>
      </c>
      <c r="D34" s="45">
        <f t="shared" si="7"/>
        <v>24299.13</v>
      </c>
      <c r="E34" s="45">
        <v>3385</v>
      </c>
      <c r="F34" s="45">
        <v>3861.31</v>
      </c>
      <c r="G34" s="45">
        <v>4015.76</v>
      </c>
      <c r="H34" s="45">
        <v>4176.3999999999996</v>
      </c>
      <c r="I34" s="45">
        <v>4343.46</v>
      </c>
      <c r="J34" s="45">
        <v>4517.2</v>
      </c>
    </row>
    <row r="35" spans="1:10" s="41" customFormat="1" ht="54.75" customHeight="1" x14ac:dyDescent="0.25">
      <c r="A35" s="222"/>
      <c r="B35" s="223"/>
      <c r="C35" s="163" t="s">
        <v>20</v>
      </c>
      <c r="D35" s="45">
        <f>SUM(E35:J35)</f>
        <v>22385.48</v>
      </c>
      <c r="E35" s="45">
        <v>3264</v>
      </c>
      <c r="F35" s="45">
        <v>3530.34</v>
      </c>
      <c r="G35" s="45">
        <v>3671.56</v>
      </c>
      <c r="H35" s="45">
        <v>3818.42</v>
      </c>
      <c r="I35" s="45">
        <v>3971.16</v>
      </c>
      <c r="J35" s="45">
        <v>4130</v>
      </c>
    </row>
    <row r="36" spans="1:10" s="41" customFormat="1" ht="35.1" customHeight="1" x14ac:dyDescent="0.25">
      <c r="A36" s="218" t="s">
        <v>40</v>
      </c>
      <c r="B36" s="218" t="s">
        <v>23</v>
      </c>
      <c r="C36" s="163" t="s">
        <v>13</v>
      </c>
      <c r="D36" s="45">
        <f t="shared" si="7"/>
        <v>330000</v>
      </c>
      <c r="E36" s="46">
        <f>E38</f>
        <v>55000</v>
      </c>
      <c r="F36" s="45">
        <f t="shared" ref="F36:J36" si="8">F38</f>
        <v>55000</v>
      </c>
      <c r="G36" s="45">
        <f t="shared" si="8"/>
        <v>55000</v>
      </c>
      <c r="H36" s="45">
        <f t="shared" si="8"/>
        <v>55000</v>
      </c>
      <c r="I36" s="45">
        <f t="shared" si="8"/>
        <v>55000</v>
      </c>
      <c r="J36" s="45">
        <f t="shared" si="8"/>
        <v>55000</v>
      </c>
    </row>
    <row r="37" spans="1:10" s="41" customFormat="1" ht="30" customHeight="1" x14ac:dyDescent="0.25">
      <c r="A37" s="218"/>
      <c r="B37" s="224"/>
      <c r="C37" s="163" t="s">
        <v>125</v>
      </c>
      <c r="D37" s="45"/>
      <c r="E37" s="46"/>
      <c r="F37" s="45"/>
      <c r="G37" s="45"/>
      <c r="H37" s="45"/>
      <c r="I37" s="45"/>
      <c r="J37" s="45"/>
    </row>
    <row r="38" spans="1:10" s="41" customFormat="1" ht="47.25" customHeight="1" x14ac:dyDescent="0.25">
      <c r="A38" s="218"/>
      <c r="B38" s="224"/>
      <c r="C38" s="163" t="s">
        <v>14</v>
      </c>
      <c r="D38" s="45">
        <f>SUM(E38:J38)</f>
        <v>330000</v>
      </c>
      <c r="E38" s="46">
        <v>55000</v>
      </c>
      <c r="F38" s="46">
        <v>55000</v>
      </c>
      <c r="G38" s="46">
        <v>55000</v>
      </c>
      <c r="H38" s="46">
        <v>55000</v>
      </c>
      <c r="I38" s="46">
        <v>55000</v>
      </c>
      <c r="J38" s="46">
        <v>55000</v>
      </c>
    </row>
    <row r="39" spans="1:10" s="41" customFormat="1" ht="35.1" customHeight="1" x14ac:dyDescent="0.25">
      <c r="A39" s="218" t="s">
        <v>41</v>
      </c>
      <c r="B39" s="218" t="s">
        <v>24</v>
      </c>
      <c r="C39" s="163" t="s">
        <v>13</v>
      </c>
      <c r="D39" s="45">
        <f>SUM(E39:J39)</f>
        <v>2157723.9168819105</v>
      </c>
      <c r="E39" s="45">
        <f>E41</f>
        <v>367372</v>
      </c>
      <c r="F39" s="45">
        <f t="shared" ref="F39:J39" si="9">F41</f>
        <v>344031.14</v>
      </c>
      <c r="G39" s="45">
        <f t="shared" si="9"/>
        <v>350911.77</v>
      </c>
      <c r="H39" s="45">
        <f t="shared" si="9"/>
        <v>357930.01</v>
      </c>
      <c r="I39" s="45">
        <f t="shared" si="9"/>
        <v>365088.60688191041</v>
      </c>
      <c r="J39" s="45">
        <f t="shared" si="9"/>
        <v>372390.39</v>
      </c>
    </row>
    <row r="40" spans="1:10" s="41" customFormat="1" ht="35.1" customHeight="1" x14ac:dyDescent="0.25">
      <c r="A40" s="218"/>
      <c r="B40" s="218"/>
      <c r="C40" s="163" t="s">
        <v>125</v>
      </c>
      <c r="D40" s="45"/>
      <c r="E40" s="46"/>
      <c r="F40" s="45"/>
      <c r="G40" s="45"/>
      <c r="H40" s="45"/>
      <c r="I40" s="45"/>
      <c r="J40" s="45"/>
    </row>
    <row r="41" spans="1:10" s="41" customFormat="1" ht="47.25" customHeight="1" x14ac:dyDescent="0.25">
      <c r="A41" s="218"/>
      <c r="B41" s="218"/>
      <c r="C41" s="163" t="s">
        <v>14</v>
      </c>
      <c r="D41" s="45">
        <f t="shared" ref="D41:D48" si="10">SUM(E41:J41)</f>
        <v>2157723.9168819105</v>
      </c>
      <c r="E41" s="46">
        <f>E42+E43+E44+E45+E46+E47</f>
        <v>367372</v>
      </c>
      <c r="F41" s="46">
        <f t="shared" ref="F41:J41" si="11">F42+F43+F44+F45+F46+F47</f>
        <v>344031.14</v>
      </c>
      <c r="G41" s="46">
        <f t="shared" si="11"/>
        <v>350911.77</v>
      </c>
      <c r="H41" s="46">
        <f t="shared" si="11"/>
        <v>357930.01</v>
      </c>
      <c r="I41" s="46">
        <f t="shared" si="11"/>
        <v>365088.60688191041</v>
      </c>
      <c r="J41" s="46">
        <f t="shared" si="11"/>
        <v>372390.39</v>
      </c>
    </row>
    <row r="42" spans="1:10" s="41" customFormat="1" ht="77.25" customHeight="1" x14ac:dyDescent="0.25">
      <c r="A42" s="163" t="s">
        <v>126</v>
      </c>
      <c r="B42" s="163" t="s">
        <v>131</v>
      </c>
      <c r="C42" s="163" t="s">
        <v>14</v>
      </c>
      <c r="D42" s="45">
        <f t="shared" si="10"/>
        <v>90887.586881910407</v>
      </c>
      <c r="E42" s="46">
        <v>15916</v>
      </c>
      <c r="F42" s="45">
        <v>14406.42</v>
      </c>
      <c r="G42" s="45">
        <v>14694.55</v>
      </c>
      <c r="H42" s="45">
        <v>14988.44</v>
      </c>
      <c r="I42" s="45">
        <v>15288.206881910402</v>
      </c>
      <c r="J42" s="45">
        <v>15593.97</v>
      </c>
    </row>
    <row r="43" spans="1:10" s="41" customFormat="1" ht="78.75" customHeight="1" x14ac:dyDescent="0.25">
      <c r="A43" s="163" t="s">
        <v>127</v>
      </c>
      <c r="B43" s="163" t="s">
        <v>86</v>
      </c>
      <c r="C43" s="163" t="s">
        <v>14</v>
      </c>
      <c r="D43" s="45">
        <f t="shared" si="10"/>
        <v>154291.54</v>
      </c>
      <c r="E43" s="46">
        <v>25280</v>
      </c>
      <c r="F43" s="45">
        <v>24790.65</v>
      </c>
      <c r="G43" s="45">
        <v>25286.46</v>
      </c>
      <c r="H43" s="45">
        <v>25792.19</v>
      </c>
      <c r="I43" s="45">
        <v>26308.04</v>
      </c>
      <c r="J43" s="45">
        <v>26834.2</v>
      </c>
    </row>
    <row r="44" spans="1:10" s="41" customFormat="1" ht="85.5" customHeight="1" x14ac:dyDescent="0.25">
      <c r="A44" s="163" t="s">
        <v>128</v>
      </c>
      <c r="B44" s="163" t="s">
        <v>145</v>
      </c>
      <c r="C44" s="163" t="s">
        <v>14</v>
      </c>
      <c r="D44" s="45">
        <f t="shared" si="10"/>
        <v>943515.45000000007</v>
      </c>
      <c r="E44" s="46">
        <v>160962</v>
      </c>
      <c r="F44" s="45">
        <v>150374.21</v>
      </c>
      <c r="G44" s="45">
        <v>153381.70000000001</v>
      </c>
      <c r="H44" s="45">
        <v>156449.32999999999</v>
      </c>
      <c r="I44" s="45">
        <v>159578.32</v>
      </c>
      <c r="J44" s="45">
        <v>162769.89000000001</v>
      </c>
    </row>
    <row r="45" spans="1:10" s="41" customFormat="1" ht="93" customHeight="1" x14ac:dyDescent="0.25">
      <c r="A45" s="89" t="s">
        <v>108</v>
      </c>
      <c r="B45" s="163" t="s">
        <v>142</v>
      </c>
      <c r="C45" s="163" t="s">
        <v>14</v>
      </c>
      <c r="D45" s="45">
        <f t="shared" si="10"/>
        <v>922203.6</v>
      </c>
      <c r="E45" s="46">
        <v>155514</v>
      </c>
      <c r="F45" s="45">
        <v>147325.84</v>
      </c>
      <c r="G45" s="45">
        <v>150272.35999999999</v>
      </c>
      <c r="H45" s="45">
        <v>153277.81</v>
      </c>
      <c r="I45" s="45">
        <v>156343.35999999999</v>
      </c>
      <c r="J45" s="45">
        <v>159470.23000000001</v>
      </c>
    </row>
    <row r="46" spans="1:10" s="41" customFormat="1" ht="93.75" hidden="1" customHeight="1" x14ac:dyDescent="0.25">
      <c r="A46" s="89" t="s">
        <v>109</v>
      </c>
      <c r="B46" s="48" t="s">
        <v>25</v>
      </c>
      <c r="C46" s="163" t="s">
        <v>14</v>
      </c>
      <c r="D46" s="45">
        <f t="shared" si="10"/>
        <v>0</v>
      </c>
      <c r="E46" s="46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</row>
    <row r="47" spans="1:10" s="41" customFormat="1" ht="99" customHeight="1" x14ac:dyDescent="0.25">
      <c r="A47" s="89" t="s">
        <v>110</v>
      </c>
      <c r="B47" s="163" t="s">
        <v>144</v>
      </c>
      <c r="C47" s="163" t="s">
        <v>14</v>
      </c>
      <c r="D47" s="45">
        <f t="shared" si="10"/>
        <v>46825.74</v>
      </c>
      <c r="E47" s="46">
        <v>9700</v>
      </c>
      <c r="F47" s="45">
        <v>7134.02</v>
      </c>
      <c r="G47" s="45">
        <v>7276.7</v>
      </c>
      <c r="H47" s="45">
        <v>7422.24</v>
      </c>
      <c r="I47" s="45">
        <v>7570.68</v>
      </c>
      <c r="J47" s="45">
        <v>7722.1</v>
      </c>
    </row>
    <row r="48" spans="1:10" s="49" customFormat="1" ht="45" customHeight="1" x14ac:dyDescent="0.25">
      <c r="A48" s="218" t="s">
        <v>42</v>
      </c>
      <c r="B48" s="218" t="s">
        <v>26</v>
      </c>
      <c r="C48" s="163" t="s">
        <v>13</v>
      </c>
      <c r="D48" s="45">
        <f t="shared" si="10"/>
        <v>818369.17999999993</v>
      </c>
      <c r="E48" s="46">
        <f>E50</f>
        <v>135005</v>
      </c>
      <c r="F48" s="45">
        <f t="shared" ref="F48:J48" si="12">F50</f>
        <v>126167.56000000001</v>
      </c>
      <c r="G48" s="45">
        <f t="shared" si="12"/>
        <v>131214.25999999998</v>
      </c>
      <c r="H48" s="45">
        <f t="shared" si="12"/>
        <v>136462.82999999999</v>
      </c>
      <c r="I48" s="45">
        <f t="shared" si="12"/>
        <v>141921.34</v>
      </c>
      <c r="J48" s="45">
        <f t="shared" si="12"/>
        <v>147598.19</v>
      </c>
    </row>
    <row r="49" spans="1:16" s="50" customFormat="1" ht="39.75" customHeight="1" x14ac:dyDescent="0.25">
      <c r="A49" s="218"/>
      <c r="B49" s="218"/>
      <c r="C49" s="163" t="s">
        <v>125</v>
      </c>
      <c r="D49" s="45"/>
      <c r="E49" s="46"/>
      <c r="F49" s="45"/>
      <c r="G49" s="45"/>
      <c r="H49" s="45"/>
      <c r="I49" s="45"/>
      <c r="J49" s="45"/>
    </row>
    <row r="50" spans="1:16" s="50" customFormat="1" ht="59.25" customHeight="1" x14ac:dyDescent="0.25">
      <c r="A50" s="218"/>
      <c r="B50" s="218"/>
      <c r="C50" s="163" t="s">
        <v>14</v>
      </c>
      <c r="D50" s="45">
        <f>SUM(E50:J50)</f>
        <v>818369.17999999993</v>
      </c>
      <c r="E50" s="46">
        <f t="shared" ref="E50:J50" si="13">E51+E52+E53</f>
        <v>135005</v>
      </c>
      <c r="F50" s="45">
        <f t="shared" si="13"/>
        <v>126167.56000000001</v>
      </c>
      <c r="G50" s="45">
        <f>G51+G52+G53</f>
        <v>131214.25999999998</v>
      </c>
      <c r="H50" s="45">
        <f t="shared" si="13"/>
        <v>136462.82999999999</v>
      </c>
      <c r="I50" s="45">
        <f t="shared" si="13"/>
        <v>141921.34</v>
      </c>
      <c r="J50" s="45">
        <f t="shared" si="13"/>
        <v>147598.19</v>
      </c>
    </row>
    <row r="51" spans="1:16" s="50" customFormat="1" ht="63" customHeight="1" x14ac:dyDescent="0.25">
      <c r="A51" s="163" t="s">
        <v>129</v>
      </c>
      <c r="B51" s="163" t="s">
        <v>27</v>
      </c>
      <c r="C51" s="163" t="s">
        <v>14</v>
      </c>
      <c r="D51" s="45">
        <f>SUM(E51:J51)</f>
        <v>725302.53</v>
      </c>
      <c r="E51" s="46">
        <v>119426</v>
      </c>
      <c r="F51" s="45">
        <v>111861.24</v>
      </c>
      <c r="G51" s="45">
        <v>116335.67999999999</v>
      </c>
      <c r="H51" s="45">
        <v>120989.11</v>
      </c>
      <c r="I51" s="45">
        <v>125828.68</v>
      </c>
      <c r="J51" s="45">
        <v>130861.82</v>
      </c>
    </row>
    <row r="52" spans="1:16" s="50" customFormat="1" ht="70.5" customHeight="1" x14ac:dyDescent="0.25">
      <c r="A52" s="90" t="s">
        <v>113</v>
      </c>
      <c r="B52" s="163" t="s">
        <v>132</v>
      </c>
      <c r="C52" s="163" t="s">
        <v>14</v>
      </c>
      <c r="D52" s="45">
        <f>SUM(E52:J52)</f>
        <v>48937.599999999999</v>
      </c>
      <c r="E52" s="46">
        <v>8076</v>
      </c>
      <c r="F52" s="45">
        <v>7544.16</v>
      </c>
      <c r="G52" s="45">
        <v>7845.93</v>
      </c>
      <c r="H52" s="45">
        <v>8159.76</v>
      </c>
      <c r="I52" s="45">
        <v>8486.15</v>
      </c>
      <c r="J52" s="45">
        <v>8825.6</v>
      </c>
    </row>
    <row r="53" spans="1:16" s="50" customFormat="1" ht="72" customHeight="1" x14ac:dyDescent="0.25">
      <c r="A53" s="90" t="s">
        <v>114</v>
      </c>
      <c r="B53" s="163" t="s">
        <v>134</v>
      </c>
      <c r="C53" s="163" t="s">
        <v>14</v>
      </c>
      <c r="D53" s="45">
        <f>SUM(E53:J53)</f>
        <v>44129.05</v>
      </c>
      <c r="E53" s="46">
        <v>7503</v>
      </c>
      <c r="F53" s="45">
        <v>6762.16</v>
      </c>
      <c r="G53" s="45">
        <v>7032.65</v>
      </c>
      <c r="H53" s="45">
        <v>7313.96</v>
      </c>
      <c r="I53" s="45">
        <v>7606.51</v>
      </c>
      <c r="J53" s="45">
        <v>7910.77</v>
      </c>
    </row>
    <row r="54" spans="1:16" s="49" customFormat="1" ht="44.25" customHeight="1" x14ac:dyDescent="0.25">
      <c r="A54" s="218" t="s">
        <v>43</v>
      </c>
      <c r="B54" s="218" t="s">
        <v>28</v>
      </c>
      <c r="C54" s="163" t="s">
        <v>13</v>
      </c>
      <c r="D54" s="45">
        <f>SUM(E54:J54)</f>
        <v>300000</v>
      </c>
      <c r="E54" s="46">
        <f t="shared" ref="E54:J54" si="14">E56</f>
        <v>50000</v>
      </c>
      <c r="F54" s="45">
        <f t="shared" si="14"/>
        <v>50000</v>
      </c>
      <c r="G54" s="45">
        <f t="shared" si="14"/>
        <v>50000</v>
      </c>
      <c r="H54" s="45">
        <f t="shared" si="14"/>
        <v>50000</v>
      </c>
      <c r="I54" s="45">
        <f t="shared" si="14"/>
        <v>50000</v>
      </c>
      <c r="J54" s="45">
        <f t="shared" si="14"/>
        <v>50000</v>
      </c>
    </row>
    <row r="55" spans="1:16" s="50" customFormat="1" ht="35.1" customHeight="1" x14ac:dyDescent="0.25">
      <c r="A55" s="218"/>
      <c r="B55" s="218"/>
      <c r="C55" s="163" t="s">
        <v>125</v>
      </c>
      <c r="D55" s="45"/>
      <c r="E55" s="45"/>
      <c r="F55" s="45"/>
      <c r="G55" s="45"/>
      <c r="H55" s="45"/>
      <c r="I55" s="45"/>
      <c r="J55" s="45"/>
    </row>
    <row r="56" spans="1:16" s="50" customFormat="1" ht="52.5" customHeight="1" x14ac:dyDescent="0.25">
      <c r="A56" s="218"/>
      <c r="B56" s="218"/>
      <c r="C56" s="163" t="s">
        <v>14</v>
      </c>
      <c r="D56" s="45">
        <f>SUM(E56:J56)</f>
        <v>300000</v>
      </c>
      <c r="E56" s="46">
        <v>50000</v>
      </c>
      <c r="F56" s="45">
        <v>50000</v>
      </c>
      <c r="G56" s="45">
        <v>50000</v>
      </c>
      <c r="H56" s="45">
        <v>50000</v>
      </c>
      <c r="I56" s="45">
        <v>50000</v>
      </c>
      <c r="J56" s="45">
        <v>50000</v>
      </c>
    </row>
    <row r="57" spans="1:16" s="50" customFormat="1" ht="38.1" customHeight="1" x14ac:dyDescent="0.25">
      <c r="A57" s="218" t="s">
        <v>130</v>
      </c>
      <c r="B57" s="219" t="s">
        <v>89</v>
      </c>
      <c r="C57" s="163" t="s">
        <v>13</v>
      </c>
      <c r="D57" s="45">
        <f>SUM(E57:J57)</f>
        <v>1344</v>
      </c>
      <c r="E57" s="46">
        <f>E59</f>
        <v>224</v>
      </c>
      <c r="F57" s="45">
        <f t="shared" ref="F57:J57" si="15">F59</f>
        <v>224</v>
      </c>
      <c r="G57" s="45">
        <f t="shared" si="15"/>
        <v>224</v>
      </c>
      <c r="H57" s="45">
        <f t="shared" si="15"/>
        <v>224</v>
      </c>
      <c r="I57" s="45">
        <f t="shared" si="15"/>
        <v>224</v>
      </c>
      <c r="J57" s="45">
        <f t="shared" si="15"/>
        <v>224</v>
      </c>
    </row>
    <row r="58" spans="1:16" s="50" customFormat="1" ht="35.1" customHeight="1" x14ac:dyDescent="0.25">
      <c r="A58" s="218"/>
      <c r="B58" s="220"/>
      <c r="C58" s="163" t="s">
        <v>125</v>
      </c>
      <c r="D58" s="45"/>
      <c r="E58" s="46"/>
      <c r="F58" s="45"/>
      <c r="G58" s="45"/>
      <c r="H58" s="45"/>
      <c r="I58" s="45"/>
      <c r="J58" s="45"/>
    </row>
    <row r="59" spans="1:16" s="50" customFormat="1" ht="42.75" customHeight="1" x14ac:dyDescent="0.25">
      <c r="A59" s="218"/>
      <c r="B59" s="221"/>
      <c r="C59" s="163" t="s">
        <v>14</v>
      </c>
      <c r="D59" s="45">
        <f>SUM(E59:J59)</f>
        <v>1344</v>
      </c>
      <c r="E59" s="46">
        <v>224</v>
      </c>
      <c r="F59" s="45">
        <v>224</v>
      </c>
      <c r="G59" s="45">
        <v>224</v>
      </c>
      <c r="H59" s="45">
        <v>224</v>
      </c>
      <c r="I59" s="45">
        <v>224</v>
      </c>
      <c r="J59" s="45">
        <v>224</v>
      </c>
    </row>
    <row r="60" spans="1:16" ht="44.25" customHeight="1" x14ac:dyDescent="0.3">
      <c r="A60" s="51"/>
      <c r="B60" s="52"/>
      <c r="C60" s="52"/>
      <c r="D60" s="52"/>
      <c r="E60" s="53"/>
      <c r="F60" s="53"/>
      <c r="G60" s="53"/>
      <c r="H60" s="53"/>
      <c r="I60" s="53"/>
      <c r="J60" s="53"/>
    </row>
    <row r="61" spans="1:16" ht="42" customHeight="1" x14ac:dyDescent="0.3">
      <c r="A61" s="51"/>
      <c r="B61" s="52"/>
      <c r="C61" s="52"/>
      <c r="D61" s="52"/>
      <c r="E61" s="53"/>
      <c r="F61" s="53"/>
      <c r="G61" s="53"/>
      <c r="H61" s="53"/>
      <c r="I61" s="53"/>
      <c r="J61" s="53"/>
    </row>
    <row r="62" spans="1:16" s="61" customFormat="1" ht="27.75" x14ac:dyDescent="0.4">
      <c r="A62" s="80" t="s">
        <v>191</v>
      </c>
      <c r="B62" s="80"/>
      <c r="C62" s="72"/>
      <c r="D62" s="72"/>
      <c r="E62" s="72"/>
      <c r="F62" s="72"/>
      <c r="G62" s="72"/>
      <c r="H62" s="72"/>
      <c r="I62" s="80" t="s">
        <v>192</v>
      </c>
      <c r="J62" s="80"/>
      <c r="K62" s="80"/>
      <c r="L62" s="80"/>
      <c r="M62" s="23"/>
      <c r="O62" s="23"/>
      <c r="P62" s="23"/>
    </row>
    <row r="63" spans="1:16" ht="27" customHeight="1" x14ac:dyDescent="0.4">
      <c r="A63" s="55"/>
      <c r="B63" s="56"/>
      <c r="C63" s="57"/>
      <c r="D63" s="57"/>
      <c r="E63" s="58"/>
      <c r="F63" s="58"/>
      <c r="G63" s="58"/>
      <c r="H63" s="58"/>
      <c r="I63" s="58"/>
      <c r="J63" s="59"/>
    </row>
    <row r="64" spans="1:16" ht="27" customHeight="1" x14ac:dyDescent="0.3"/>
  </sheetData>
  <mergeCells count="26">
    <mergeCell ref="G1:J1"/>
    <mergeCell ref="G2:J2"/>
    <mergeCell ref="G3:J3"/>
    <mergeCell ref="G4:J4"/>
    <mergeCell ref="D8:J8"/>
    <mergeCell ref="A6:J6"/>
    <mergeCell ref="C8:C9"/>
    <mergeCell ref="A7:J7"/>
    <mergeCell ref="A57:A59"/>
    <mergeCell ref="B57:B59"/>
    <mergeCell ref="A39:A41"/>
    <mergeCell ref="B39:B41"/>
    <mergeCell ref="A48:A50"/>
    <mergeCell ref="B48:B50"/>
    <mergeCell ref="A54:A56"/>
    <mergeCell ref="B54:B56"/>
    <mergeCell ref="A28:A35"/>
    <mergeCell ref="B28:B35"/>
    <mergeCell ref="A36:A38"/>
    <mergeCell ref="B36:B38"/>
    <mergeCell ref="A8:A9"/>
    <mergeCell ref="B8:B9"/>
    <mergeCell ref="A19:A27"/>
    <mergeCell ref="B19:B27"/>
    <mergeCell ref="A10:A18"/>
    <mergeCell ref="B10:B18"/>
  </mergeCells>
  <printOptions horizontalCentered="1"/>
  <pageMargins left="0.9055118110236221" right="0.31496062992125984" top="1.3779527559055118" bottom="0.74803149606299213" header="0.31496062992125984" footer="0.31496062992125984"/>
  <pageSetup paperSize="9" scale="60" orientation="landscape" r:id="rId1"/>
  <headerFooter differentFirst="1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topLeftCell="A19" zoomScale="80" zoomScaleNormal="80" workbookViewId="0">
      <selection activeCell="A7" sqref="A7"/>
    </sheetView>
  </sheetViews>
  <sheetFormatPr defaultRowHeight="15" x14ac:dyDescent="0.25"/>
  <cols>
    <col min="1" max="1" width="19.85546875" style="73" customWidth="1"/>
    <col min="2" max="2" width="31.140625" style="73" customWidth="1"/>
    <col min="3" max="3" width="27.85546875" style="73" customWidth="1"/>
    <col min="4" max="4" width="18.7109375" style="73" customWidth="1"/>
    <col min="5" max="5" width="16.7109375" style="73" customWidth="1"/>
    <col min="6" max="10" width="16.7109375" style="27" customWidth="1"/>
    <col min="11" max="16384" width="9.140625" style="25"/>
  </cols>
  <sheetData>
    <row r="1" spans="1:11" s="76" customFormat="1" ht="21.95" customHeight="1" x14ac:dyDescent="0.4">
      <c r="A1" s="75"/>
      <c r="B1" s="75"/>
      <c r="C1" s="75"/>
      <c r="D1" s="75"/>
      <c r="E1" s="75"/>
      <c r="H1" s="240" t="s">
        <v>168</v>
      </c>
      <c r="I1" s="240"/>
      <c r="J1" s="240"/>
      <c r="K1" s="118"/>
    </row>
    <row r="2" spans="1:11" s="76" customFormat="1" ht="21.95" customHeight="1" x14ac:dyDescent="0.4">
      <c r="A2" s="75"/>
      <c r="B2" s="75"/>
      <c r="C2" s="75"/>
      <c r="D2" s="75"/>
      <c r="E2" s="75"/>
      <c r="H2" s="240" t="s">
        <v>90</v>
      </c>
      <c r="I2" s="240"/>
      <c r="J2" s="240"/>
      <c r="K2" s="118"/>
    </row>
    <row r="3" spans="1:11" s="76" customFormat="1" ht="21.95" customHeight="1" x14ac:dyDescent="0.4">
      <c r="A3" s="75"/>
      <c r="B3" s="75"/>
      <c r="C3" s="75"/>
      <c r="D3" s="75"/>
      <c r="E3" s="75"/>
      <c r="H3" s="240" t="s">
        <v>91</v>
      </c>
      <c r="I3" s="240"/>
      <c r="J3" s="240"/>
      <c r="K3" s="118"/>
    </row>
    <row r="4" spans="1:11" s="79" customFormat="1" ht="21.95" customHeight="1" x14ac:dyDescent="0.4">
      <c r="A4" s="77"/>
      <c r="B4" s="77"/>
      <c r="C4" s="77"/>
      <c r="D4" s="77"/>
      <c r="E4" s="77"/>
      <c r="H4" s="241" t="s">
        <v>12</v>
      </c>
      <c r="I4" s="241"/>
      <c r="J4" s="241"/>
      <c r="K4" s="119"/>
    </row>
    <row r="5" spans="1:11" s="36" customFormat="1" ht="42" customHeight="1" x14ac:dyDescent="0.4">
      <c r="A5" s="74"/>
      <c r="B5" s="74"/>
      <c r="C5" s="74"/>
      <c r="D5" s="74"/>
      <c r="E5" s="74"/>
      <c r="F5" s="83"/>
      <c r="G5" s="35"/>
      <c r="H5" s="35"/>
      <c r="I5" s="35"/>
      <c r="J5" s="35"/>
    </row>
    <row r="6" spans="1:11" s="61" customFormat="1" ht="93" customHeight="1" x14ac:dyDescent="0.25">
      <c r="A6" s="237" t="s">
        <v>200</v>
      </c>
      <c r="B6" s="239"/>
      <c r="C6" s="239"/>
      <c r="D6" s="239"/>
      <c r="E6" s="239"/>
      <c r="F6" s="239"/>
      <c r="G6" s="239"/>
      <c r="H6" s="239"/>
      <c r="I6" s="239"/>
      <c r="J6" s="239"/>
    </row>
    <row r="7" spans="1:11" ht="45.75" customHeight="1" x14ac:dyDescent="0.25">
      <c r="A7" s="26"/>
      <c r="B7" s="27"/>
      <c r="C7" s="29"/>
      <c r="D7" s="29"/>
      <c r="E7" s="29"/>
      <c r="F7" s="29"/>
      <c r="G7" s="29"/>
      <c r="H7" s="29"/>
      <c r="I7" s="29"/>
      <c r="J7" s="29"/>
    </row>
    <row r="8" spans="1:11" s="63" customFormat="1" ht="52.5" customHeight="1" x14ac:dyDescent="0.25">
      <c r="A8" s="227" t="s">
        <v>0</v>
      </c>
      <c r="B8" s="229" t="s">
        <v>1</v>
      </c>
      <c r="C8" s="227" t="s">
        <v>29</v>
      </c>
      <c r="D8" s="227" t="s">
        <v>30</v>
      </c>
      <c r="E8" s="227"/>
      <c r="F8" s="227"/>
      <c r="G8" s="227"/>
      <c r="H8" s="227"/>
      <c r="I8" s="227"/>
      <c r="J8" s="227"/>
    </row>
    <row r="9" spans="1:11" s="64" customFormat="1" ht="36.75" customHeight="1" x14ac:dyDescent="0.25">
      <c r="A9" s="227"/>
      <c r="B9" s="229"/>
      <c r="C9" s="227"/>
      <c r="D9" s="165" t="s">
        <v>31</v>
      </c>
      <c r="E9" s="165">
        <v>2025</v>
      </c>
      <c r="F9" s="165">
        <v>2026</v>
      </c>
      <c r="G9" s="165">
        <v>2027</v>
      </c>
      <c r="H9" s="165">
        <v>2028</v>
      </c>
      <c r="I9" s="165">
        <v>2029</v>
      </c>
      <c r="J9" s="165">
        <v>2030</v>
      </c>
    </row>
    <row r="10" spans="1:11" s="64" customFormat="1" ht="36.75" customHeight="1" x14ac:dyDescent="0.25">
      <c r="A10" s="230" t="s">
        <v>11</v>
      </c>
      <c r="B10" s="230" t="s">
        <v>124</v>
      </c>
      <c r="C10" s="165" t="s">
        <v>133</v>
      </c>
      <c r="D10" s="65">
        <f>SUM(E10:J10)</f>
        <v>13663396.48688191</v>
      </c>
      <c r="E10" s="65">
        <f t="shared" ref="E10:J10" si="0">E11+E12+E13+E14</f>
        <v>2572664</v>
      </c>
      <c r="F10" s="65">
        <f t="shared" si="0"/>
        <v>2069221.5399999998</v>
      </c>
      <c r="G10" s="65">
        <f t="shared" si="0"/>
        <v>2140900.8099999996</v>
      </c>
      <c r="H10" s="65">
        <f t="shared" si="0"/>
        <v>2215309.6700000004</v>
      </c>
      <c r="I10" s="65">
        <f t="shared" si="0"/>
        <v>2292554.4968819106</v>
      </c>
      <c r="J10" s="65">
        <f t="shared" si="0"/>
        <v>2372745.9700000002</v>
      </c>
    </row>
    <row r="11" spans="1:11" s="64" customFormat="1" ht="29.25" customHeight="1" x14ac:dyDescent="0.25">
      <c r="A11" s="230"/>
      <c r="B11" s="230"/>
      <c r="C11" s="165" t="s">
        <v>32</v>
      </c>
      <c r="D11" s="65">
        <f>SUM(E11:J11)</f>
        <v>0</v>
      </c>
      <c r="E11" s="65">
        <f t="shared" ref="E11:J11" si="1">E21</f>
        <v>0</v>
      </c>
      <c r="F11" s="65">
        <f t="shared" si="1"/>
        <v>0</v>
      </c>
      <c r="G11" s="65">
        <f t="shared" si="1"/>
        <v>0</v>
      </c>
      <c r="H11" s="65">
        <f t="shared" si="1"/>
        <v>0</v>
      </c>
      <c r="I11" s="65">
        <f t="shared" si="1"/>
        <v>0</v>
      </c>
      <c r="J11" s="65">
        <f t="shared" si="1"/>
        <v>0</v>
      </c>
    </row>
    <row r="12" spans="1:11" s="64" customFormat="1" ht="27" customHeight="1" x14ac:dyDescent="0.25">
      <c r="A12" s="230"/>
      <c r="B12" s="230"/>
      <c r="C12" s="164" t="s">
        <v>33</v>
      </c>
      <c r="D12" s="65">
        <f>D42+D37+D22+D17</f>
        <v>224282.19</v>
      </c>
      <c r="E12" s="65">
        <f>E17+E22+E27+E32+E37+E42+E47+E52</f>
        <v>38006</v>
      </c>
      <c r="F12" s="65">
        <f t="shared" ref="F12:J12" si="2">F17+F22+F27+F32+F37+F42+F47+F52</f>
        <v>34391.64</v>
      </c>
      <c r="G12" s="65">
        <f t="shared" si="2"/>
        <v>35767.300000000003</v>
      </c>
      <c r="H12" s="65">
        <f t="shared" si="2"/>
        <v>37197.99</v>
      </c>
      <c r="I12" s="65">
        <f t="shared" si="2"/>
        <v>38685.910000000003</v>
      </c>
      <c r="J12" s="65">
        <f t="shared" si="2"/>
        <v>40233.35</v>
      </c>
    </row>
    <row r="13" spans="1:11" s="64" customFormat="1" ht="27" customHeight="1" x14ac:dyDescent="0.25">
      <c r="A13" s="230"/>
      <c r="B13" s="230"/>
      <c r="C13" s="164" t="s">
        <v>34</v>
      </c>
      <c r="D13" s="65">
        <f t="shared" ref="D13:D54" si="3">SUM(E13:J13)</f>
        <v>13439114.29688191</v>
      </c>
      <c r="E13" s="65">
        <f>E18+E23+E28+E33+E38+E43+E48+E53</f>
        <v>2534658</v>
      </c>
      <c r="F13" s="65">
        <f>F18+F23+F28+F33+F38+F43+F48+F53</f>
        <v>2034829.9</v>
      </c>
      <c r="G13" s="65">
        <f t="shared" ref="G13:J13" si="4">G18+G23+G28+G33+G38+G43+G48+G53</f>
        <v>2105133.5099999998</v>
      </c>
      <c r="H13" s="65">
        <f>H18+H23+H28+H33+H38+H43+H48+H53</f>
        <v>2178111.6800000002</v>
      </c>
      <c r="I13" s="65">
        <f t="shared" si="4"/>
        <v>2253868.5868819105</v>
      </c>
      <c r="J13" s="65">
        <f t="shared" si="4"/>
        <v>2332512.62</v>
      </c>
    </row>
    <row r="14" spans="1:11" s="64" customFormat="1" ht="35.25" customHeight="1" x14ac:dyDescent="0.25">
      <c r="A14" s="230"/>
      <c r="B14" s="230"/>
      <c r="C14" s="164" t="s">
        <v>35</v>
      </c>
      <c r="D14" s="66">
        <f t="shared" si="3"/>
        <v>0</v>
      </c>
      <c r="E14" s="66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</row>
    <row r="15" spans="1:11" s="64" customFormat="1" ht="33.75" customHeight="1" x14ac:dyDescent="0.25">
      <c r="A15" s="234" t="s">
        <v>36</v>
      </c>
      <c r="B15" s="231" t="str">
        <f>[2]табл2!B20</f>
        <v>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</v>
      </c>
      <c r="C15" s="165" t="s">
        <v>133</v>
      </c>
      <c r="D15" s="66">
        <f t="shared" si="3"/>
        <v>9649369.2199999988</v>
      </c>
      <c r="E15" s="66">
        <f t="shared" ref="E15:J15" si="5">E16+E17+E18+E19</f>
        <v>1900650</v>
      </c>
      <c r="F15" s="66">
        <f t="shared" si="5"/>
        <v>1430623.66</v>
      </c>
      <c r="G15" s="66">
        <f t="shared" si="5"/>
        <v>1487848.6</v>
      </c>
      <c r="H15" s="66">
        <f t="shared" si="5"/>
        <v>1547362.55</v>
      </c>
      <c r="I15" s="66">
        <f t="shared" si="5"/>
        <v>1609257.0599999998</v>
      </c>
      <c r="J15" s="66">
        <f t="shared" si="5"/>
        <v>1673627.35</v>
      </c>
    </row>
    <row r="16" spans="1:11" s="64" customFormat="1" ht="33" customHeight="1" x14ac:dyDescent="0.25">
      <c r="A16" s="235"/>
      <c r="B16" s="232"/>
      <c r="C16" s="165" t="s">
        <v>37</v>
      </c>
      <c r="D16" s="66">
        <f t="shared" si="3"/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</row>
    <row r="17" spans="1:10" s="64" customFormat="1" ht="30.75" customHeight="1" x14ac:dyDescent="0.25">
      <c r="A17" s="235"/>
      <c r="B17" s="232"/>
      <c r="C17" s="164" t="s">
        <v>33</v>
      </c>
      <c r="D17" s="66">
        <f t="shared" si="3"/>
        <v>0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</row>
    <row r="18" spans="1:10" s="64" customFormat="1" ht="31.5" customHeight="1" x14ac:dyDescent="0.25">
      <c r="A18" s="235"/>
      <c r="B18" s="232"/>
      <c r="C18" s="164" t="s">
        <v>34</v>
      </c>
      <c r="D18" s="66">
        <f t="shared" si="3"/>
        <v>9649369.2199999988</v>
      </c>
      <c r="E18" s="66">
        <f>'прилож 4'!E19</f>
        <v>1900650</v>
      </c>
      <c r="F18" s="66">
        <f>'прилож 4'!F19</f>
        <v>1430623.66</v>
      </c>
      <c r="G18" s="66">
        <f>'прилож 4'!G19</f>
        <v>1487848.6</v>
      </c>
      <c r="H18" s="66">
        <f>'прилож 4'!H19</f>
        <v>1547362.55</v>
      </c>
      <c r="I18" s="66">
        <f>'прилож 4'!I19</f>
        <v>1609257.0599999998</v>
      </c>
      <c r="J18" s="66">
        <f>'прилож 4'!J19</f>
        <v>1673627.35</v>
      </c>
    </row>
    <row r="19" spans="1:10" s="64" customFormat="1" ht="33" customHeight="1" x14ac:dyDescent="0.25">
      <c r="A19" s="236"/>
      <c r="B19" s="233"/>
      <c r="C19" s="164" t="s">
        <v>35</v>
      </c>
      <c r="D19" s="66">
        <f t="shared" si="3"/>
        <v>0</v>
      </c>
      <c r="E19" s="66">
        <v>0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</row>
    <row r="20" spans="1:10" s="64" customFormat="1" ht="30" customHeight="1" x14ac:dyDescent="0.25">
      <c r="A20" s="230" t="s">
        <v>38</v>
      </c>
      <c r="B20" s="227" t="str">
        <f>[2]табл2!B29</f>
        <v>Осуществление органами местного самоуправления городского округа город Воронеж переданных отдельных государственных полномочий</v>
      </c>
      <c r="C20" s="165" t="s">
        <v>133</v>
      </c>
      <c r="D20" s="65">
        <f t="shared" si="3"/>
        <v>224282.19</v>
      </c>
      <c r="E20" s="65">
        <f t="shared" ref="E20:H20" si="6">E21+E22+E23+E24</f>
        <v>38006</v>
      </c>
      <c r="F20" s="65">
        <f t="shared" si="6"/>
        <v>34391.64</v>
      </c>
      <c r="G20" s="65">
        <f t="shared" si="6"/>
        <v>35767.300000000003</v>
      </c>
      <c r="H20" s="65">
        <f t="shared" si="6"/>
        <v>37197.99</v>
      </c>
      <c r="I20" s="65">
        <f>I21+I22+I23+I24</f>
        <v>38685.910000000003</v>
      </c>
      <c r="J20" s="65">
        <f t="shared" ref="J20" si="7">J21+J22+J23+J24</f>
        <v>40233.35</v>
      </c>
    </row>
    <row r="21" spans="1:10" s="64" customFormat="1" ht="24.95" customHeight="1" x14ac:dyDescent="0.25">
      <c r="A21" s="230"/>
      <c r="B21" s="227"/>
      <c r="C21" s="165" t="s">
        <v>37</v>
      </c>
      <c r="D21" s="65">
        <f t="shared" si="3"/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</row>
    <row r="22" spans="1:10" s="64" customFormat="1" ht="24.95" customHeight="1" x14ac:dyDescent="0.25">
      <c r="A22" s="230"/>
      <c r="B22" s="227"/>
      <c r="C22" s="164" t="s">
        <v>33</v>
      </c>
      <c r="D22" s="65">
        <f t="shared" si="3"/>
        <v>224282.19</v>
      </c>
      <c r="E22" s="65">
        <v>38006</v>
      </c>
      <c r="F22" s="65">
        <v>34391.64</v>
      </c>
      <c r="G22" s="65">
        <v>35767.300000000003</v>
      </c>
      <c r="H22" s="65">
        <v>37197.99</v>
      </c>
      <c r="I22" s="65">
        <v>38685.910000000003</v>
      </c>
      <c r="J22" s="65">
        <v>40233.35</v>
      </c>
    </row>
    <row r="23" spans="1:10" s="64" customFormat="1" ht="24.95" customHeight="1" x14ac:dyDescent="0.25">
      <c r="A23" s="230"/>
      <c r="B23" s="227"/>
      <c r="C23" s="164" t="s">
        <v>34</v>
      </c>
      <c r="D23" s="66">
        <f t="shared" si="3"/>
        <v>0</v>
      </c>
      <c r="E23" s="66">
        <v>0</v>
      </c>
      <c r="F23" s="66">
        <v>0</v>
      </c>
      <c r="G23" s="66">
        <v>0</v>
      </c>
      <c r="H23" s="66">
        <v>0</v>
      </c>
      <c r="I23" s="66">
        <v>0</v>
      </c>
      <c r="J23" s="66">
        <v>0</v>
      </c>
    </row>
    <row r="24" spans="1:10" s="64" customFormat="1" ht="24.95" customHeight="1" x14ac:dyDescent="0.25">
      <c r="A24" s="230"/>
      <c r="B24" s="227"/>
      <c r="C24" s="164" t="s">
        <v>35</v>
      </c>
      <c r="D24" s="66">
        <f t="shared" si="3"/>
        <v>0</v>
      </c>
      <c r="E24" s="66">
        <v>0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</row>
    <row r="25" spans="1:10" s="64" customFormat="1" ht="25.5" customHeight="1" x14ac:dyDescent="0.25">
      <c r="A25" s="230" t="s">
        <v>39</v>
      </c>
      <c r="B25" s="227" t="str">
        <f>[2]табл2!B61</f>
        <v>Обеспечение деятельности органов территориального общественного самоуправления городского округа город Воронеж</v>
      </c>
      <c r="C25" s="165" t="s">
        <v>133</v>
      </c>
      <c r="D25" s="65">
        <f t="shared" si="3"/>
        <v>182307.97999999998</v>
      </c>
      <c r="E25" s="65">
        <f t="shared" ref="E25:J25" si="8">E26+E27+E28+E29</f>
        <v>26407</v>
      </c>
      <c r="F25" s="65">
        <f t="shared" si="8"/>
        <v>28783.54</v>
      </c>
      <c r="G25" s="65">
        <f t="shared" si="8"/>
        <v>29934.880000000001</v>
      </c>
      <c r="H25" s="65">
        <f t="shared" si="8"/>
        <v>31132.289999999994</v>
      </c>
      <c r="I25" s="65">
        <f t="shared" si="8"/>
        <v>32377.579999999994</v>
      </c>
      <c r="J25" s="65">
        <f t="shared" si="8"/>
        <v>33672.69</v>
      </c>
    </row>
    <row r="26" spans="1:10" s="64" customFormat="1" ht="21.75" customHeight="1" x14ac:dyDescent="0.25">
      <c r="A26" s="228"/>
      <c r="B26" s="228"/>
      <c r="C26" s="165" t="s">
        <v>37</v>
      </c>
      <c r="D26" s="66">
        <f t="shared" si="3"/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</row>
    <row r="27" spans="1:10" s="64" customFormat="1" ht="18.75" customHeight="1" x14ac:dyDescent="0.25">
      <c r="A27" s="228"/>
      <c r="B27" s="228"/>
      <c r="C27" s="164" t="s">
        <v>33</v>
      </c>
      <c r="D27" s="66">
        <f t="shared" si="3"/>
        <v>0</v>
      </c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</row>
    <row r="28" spans="1:10" s="64" customFormat="1" ht="24.95" customHeight="1" x14ac:dyDescent="0.25">
      <c r="A28" s="228"/>
      <c r="B28" s="228"/>
      <c r="C28" s="164" t="s">
        <v>34</v>
      </c>
      <c r="D28" s="66">
        <f t="shared" si="3"/>
        <v>182307.97999999998</v>
      </c>
      <c r="E28" s="66">
        <f>'прилож 4'!E28</f>
        <v>26407</v>
      </c>
      <c r="F28" s="66">
        <f>'прилож 4'!F28</f>
        <v>28783.54</v>
      </c>
      <c r="G28" s="66">
        <f>'прилож 4'!G28</f>
        <v>29934.880000000001</v>
      </c>
      <c r="H28" s="66">
        <f>'прилож 4'!H28</f>
        <v>31132.289999999994</v>
      </c>
      <c r="I28" s="66">
        <f>'прилож 4'!I28</f>
        <v>32377.579999999994</v>
      </c>
      <c r="J28" s="66">
        <f>'прилож 4'!J28</f>
        <v>33672.69</v>
      </c>
    </row>
    <row r="29" spans="1:10" s="64" customFormat="1" ht="21.75" customHeight="1" x14ac:dyDescent="0.25">
      <c r="A29" s="228"/>
      <c r="B29" s="228"/>
      <c r="C29" s="164" t="s">
        <v>35</v>
      </c>
      <c r="D29" s="66">
        <f t="shared" si="3"/>
        <v>0</v>
      </c>
      <c r="E29" s="66">
        <v>0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</row>
    <row r="30" spans="1:10" s="64" customFormat="1" ht="30" customHeight="1" x14ac:dyDescent="0.25">
      <c r="A30" s="230" t="s">
        <v>40</v>
      </c>
      <c r="B30" s="231" t="str">
        <f>[2]табл2!$B$69</f>
        <v>Информационное обеспечение деятельности администрации городского округа город Воронеж</v>
      </c>
      <c r="C30" s="165" t="s">
        <v>133</v>
      </c>
      <c r="D30" s="66">
        <f t="shared" si="3"/>
        <v>330000</v>
      </c>
      <c r="E30" s="66">
        <f t="shared" ref="E30:J30" si="9">E31+E32+E33+E34</f>
        <v>55000</v>
      </c>
      <c r="F30" s="66">
        <f t="shared" si="9"/>
        <v>55000</v>
      </c>
      <c r="G30" s="66">
        <f t="shared" si="9"/>
        <v>55000</v>
      </c>
      <c r="H30" s="66">
        <f t="shared" si="9"/>
        <v>55000</v>
      </c>
      <c r="I30" s="66">
        <f t="shared" si="9"/>
        <v>55000</v>
      </c>
      <c r="J30" s="66">
        <f t="shared" si="9"/>
        <v>55000</v>
      </c>
    </row>
    <row r="31" spans="1:10" s="64" customFormat="1" ht="21" customHeight="1" x14ac:dyDescent="0.25">
      <c r="A31" s="230"/>
      <c r="B31" s="232"/>
      <c r="C31" s="165" t="s">
        <v>37</v>
      </c>
      <c r="D31" s="66">
        <f t="shared" si="3"/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</row>
    <row r="32" spans="1:10" s="64" customFormat="1" ht="21" customHeight="1" x14ac:dyDescent="0.25">
      <c r="A32" s="230"/>
      <c r="B32" s="232"/>
      <c r="C32" s="164" t="s">
        <v>33</v>
      </c>
      <c r="D32" s="66">
        <f t="shared" si="3"/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</row>
    <row r="33" spans="1:10" s="64" customFormat="1" ht="24.95" customHeight="1" x14ac:dyDescent="0.25">
      <c r="A33" s="230"/>
      <c r="B33" s="232"/>
      <c r="C33" s="164" t="s">
        <v>34</v>
      </c>
      <c r="D33" s="66">
        <f t="shared" si="3"/>
        <v>330000</v>
      </c>
      <c r="E33" s="66">
        <f>'прилож 4'!E38</f>
        <v>55000</v>
      </c>
      <c r="F33" s="66">
        <f>'прилож 4'!F38</f>
        <v>55000</v>
      </c>
      <c r="G33" s="66">
        <f>'прилож 4'!G38</f>
        <v>55000</v>
      </c>
      <c r="H33" s="66">
        <f>'прилож 4'!H38</f>
        <v>55000</v>
      </c>
      <c r="I33" s="66">
        <f>'прилож 4'!I38</f>
        <v>55000</v>
      </c>
      <c r="J33" s="66">
        <f>'прилож 4'!J38</f>
        <v>55000</v>
      </c>
    </row>
    <row r="34" spans="1:10" s="64" customFormat="1" ht="24.95" customHeight="1" x14ac:dyDescent="0.25">
      <c r="A34" s="230"/>
      <c r="B34" s="233"/>
      <c r="C34" s="164" t="s">
        <v>35</v>
      </c>
      <c r="D34" s="66">
        <f t="shared" si="3"/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</row>
    <row r="35" spans="1:10" s="64" customFormat="1" ht="25.5" customHeight="1" x14ac:dyDescent="0.25">
      <c r="A35" s="230" t="s">
        <v>41</v>
      </c>
      <c r="B35" s="227" t="str">
        <f>[2]табл2!B72</f>
        <v>Финансовое обеспечение деятельности подведомственных учреждений</v>
      </c>
      <c r="C35" s="165" t="s">
        <v>133</v>
      </c>
      <c r="D35" s="65">
        <f t="shared" si="3"/>
        <v>2157723.9168819105</v>
      </c>
      <c r="E35" s="65">
        <f t="shared" ref="E35:J35" si="10">E36+E37+E38+E39</f>
        <v>367372</v>
      </c>
      <c r="F35" s="65">
        <f t="shared" si="10"/>
        <v>344031.14</v>
      </c>
      <c r="G35" s="65">
        <f t="shared" si="10"/>
        <v>350911.77</v>
      </c>
      <c r="H35" s="65">
        <f t="shared" si="10"/>
        <v>357930.01</v>
      </c>
      <c r="I35" s="65">
        <f t="shared" si="10"/>
        <v>365088.60688191041</v>
      </c>
      <c r="J35" s="65">
        <f t="shared" si="10"/>
        <v>372390.39</v>
      </c>
    </row>
    <row r="36" spans="1:10" s="64" customFormat="1" ht="21" customHeight="1" x14ac:dyDescent="0.25">
      <c r="A36" s="230"/>
      <c r="B36" s="227"/>
      <c r="C36" s="165" t="s">
        <v>37</v>
      </c>
      <c r="D36" s="66">
        <f t="shared" si="3"/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</row>
    <row r="37" spans="1:10" s="64" customFormat="1" ht="21" customHeight="1" x14ac:dyDescent="0.25">
      <c r="A37" s="230"/>
      <c r="B37" s="227"/>
      <c r="C37" s="164" t="s">
        <v>33</v>
      </c>
      <c r="D37" s="66">
        <f t="shared" si="3"/>
        <v>0</v>
      </c>
      <c r="E37" s="66">
        <v>0</v>
      </c>
      <c r="F37" s="66">
        <v>0</v>
      </c>
      <c r="G37" s="66">
        <v>0</v>
      </c>
      <c r="H37" s="66">
        <v>0</v>
      </c>
      <c r="I37" s="66">
        <v>0</v>
      </c>
      <c r="J37" s="66">
        <v>0</v>
      </c>
    </row>
    <row r="38" spans="1:10" s="64" customFormat="1" ht="24.95" customHeight="1" x14ac:dyDescent="0.25">
      <c r="A38" s="230"/>
      <c r="B38" s="227"/>
      <c r="C38" s="164" t="s">
        <v>34</v>
      </c>
      <c r="D38" s="66">
        <f t="shared" si="3"/>
        <v>2157723.9168819105</v>
      </c>
      <c r="E38" s="65">
        <f>'прилож 4'!E39</f>
        <v>367372</v>
      </c>
      <c r="F38" s="65">
        <f>'прилож 4'!F39</f>
        <v>344031.14</v>
      </c>
      <c r="G38" s="65">
        <f>'прилож 4'!G39</f>
        <v>350911.77</v>
      </c>
      <c r="H38" s="65">
        <f>'прилож 4'!H39</f>
        <v>357930.01</v>
      </c>
      <c r="I38" s="65">
        <f>'прилож 4'!I39</f>
        <v>365088.60688191041</v>
      </c>
      <c r="J38" s="65">
        <f>'прилож 4'!J39</f>
        <v>372390.39</v>
      </c>
    </row>
    <row r="39" spans="1:10" s="64" customFormat="1" ht="24.95" customHeight="1" x14ac:dyDescent="0.25">
      <c r="A39" s="230"/>
      <c r="B39" s="227"/>
      <c r="C39" s="164" t="s">
        <v>35</v>
      </c>
      <c r="D39" s="65">
        <f t="shared" si="3"/>
        <v>0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  <c r="J39" s="65">
        <v>0</v>
      </c>
    </row>
    <row r="40" spans="1:10" s="64" customFormat="1" ht="29.25" customHeight="1" x14ac:dyDescent="0.25">
      <c r="A40" s="230" t="s">
        <v>42</v>
      </c>
      <c r="B40" s="227" t="str">
        <f>[2]табл2!B80</f>
        <v>Дополнительные выплаты отдельным категориям граждан и поддержка некоммерческих организаций городского округа город Воронеж</v>
      </c>
      <c r="C40" s="165" t="s">
        <v>133</v>
      </c>
      <c r="D40" s="65">
        <f t="shared" si="3"/>
        <v>818369.17999999993</v>
      </c>
      <c r="E40" s="65">
        <f>E41+E42+E43+E44</f>
        <v>135005</v>
      </c>
      <c r="F40" s="65">
        <f t="shared" ref="F40:J40" si="11">F41+F42+F43+F44</f>
        <v>126167.56000000001</v>
      </c>
      <c r="G40" s="65">
        <f t="shared" si="11"/>
        <v>131214.25999999998</v>
      </c>
      <c r="H40" s="65">
        <f t="shared" si="11"/>
        <v>136462.82999999999</v>
      </c>
      <c r="I40" s="65">
        <f t="shared" si="11"/>
        <v>141921.34</v>
      </c>
      <c r="J40" s="65">
        <f t="shared" si="11"/>
        <v>147598.19</v>
      </c>
    </row>
    <row r="41" spans="1:10" s="64" customFormat="1" ht="21" customHeight="1" x14ac:dyDescent="0.25">
      <c r="A41" s="230"/>
      <c r="B41" s="227"/>
      <c r="C41" s="165" t="s">
        <v>37</v>
      </c>
      <c r="D41" s="66">
        <f t="shared" si="3"/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</row>
    <row r="42" spans="1:10" s="64" customFormat="1" ht="24.95" customHeight="1" x14ac:dyDescent="0.25">
      <c r="A42" s="230"/>
      <c r="B42" s="227"/>
      <c r="C42" s="164" t="s">
        <v>33</v>
      </c>
      <c r="D42" s="66">
        <f t="shared" si="3"/>
        <v>0</v>
      </c>
      <c r="E42" s="66">
        <v>0</v>
      </c>
      <c r="F42" s="66">
        <v>0</v>
      </c>
      <c r="G42" s="66">
        <v>0</v>
      </c>
      <c r="H42" s="66">
        <v>0</v>
      </c>
      <c r="I42" s="66">
        <v>0</v>
      </c>
      <c r="J42" s="66">
        <v>0</v>
      </c>
    </row>
    <row r="43" spans="1:10" s="64" customFormat="1" ht="24.95" customHeight="1" x14ac:dyDescent="0.25">
      <c r="A43" s="230"/>
      <c r="B43" s="227"/>
      <c r="C43" s="164" t="s">
        <v>34</v>
      </c>
      <c r="D43" s="66">
        <f t="shared" si="3"/>
        <v>818369.17999999993</v>
      </c>
      <c r="E43" s="65">
        <f>'прилож 4'!E50</f>
        <v>135005</v>
      </c>
      <c r="F43" s="65">
        <f>'прилож 4'!F50</f>
        <v>126167.56000000001</v>
      </c>
      <c r="G43" s="65">
        <f>'прилож 4'!G50</f>
        <v>131214.25999999998</v>
      </c>
      <c r="H43" s="65">
        <f>'прилож 4'!H50</f>
        <v>136462.82999999999</v>
      </c>
      <c r="I43" s="65">
        <f>'прилож 4'!I50</f>
        <v>141921.34</v>
      </c>
      <c r="J43" s="65">
        <f>'прилож 4'!J50</f>
        <v>147598.19</v>
      </c>
    </row>
    <row r="44" spans="1:10" s="64" customFormat="1" ht="24.95" customHeight="1" x14ac:dyDescent="0.25">
      <c r="A44" s="230"/>
      <c r="B44" s="227"/>
      <c r="C44" s="164" t="s">
        <v>35</v>
      </c>
      <c r="D44" s="66">
        <f t="shared" si="3"/>
        <v>0</v>
      </c>
      <c r="E44" s="66">
        <v>0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</row>
    <row r="45" spans="1:10" s="64" customFormat="1" ht="27" customHeight="1" x14ac:dyDescent="0.25">
      <c r="A45" s="230" t="s">
        <v>43</v>
      </c>
      <c r="B45" s="227" t="s">
        <v>28</v>
      </c>
      <c r="C45" s="165" t="s">
        <v>133</v>
      </c>
      <c r="D45" s="65">
        <f t="shared" si="3"/>
        <v>300000</v>
      </c>
      <c r="E45" s="65">
        <f t="shared" ref="E45:J45" si="12">E46+E47+E48+E49</f>
        <v>50000</v>
      </c>
      <c r="F45" s="65">
        <f t="shared" si="12"/>
        <v>50000</v>
      </c>
      <c r="G45" s="65">
        <f t="shared" si="12"/>
        <v>50000</v>
      </c>
      <c r="H45" s="65">
        <f t="shared" si="12"/>
        <v>50000</v>
      </c>
      <c r="I45" s="65">
        <f t="shared" si="12"/>
        <v>50000</v>
      </c>
      <c r="J45" s="65">
        <f t="shared" si="12"/>
        <v>50000</v>
      </c>
    </row>
    <row r="46" spans="1:10" s="64" customFormat="1" ht="24.95" customHeight="1" x14ac:dyDescent="0.25">
      <c r="A46" s="230"/>
      <c r="B46" s="227"/>
      <c r="C46" s="165" t="s">
        <v>37</v>
      </c>
      <c r="D46" s="66">
        <f t="shared" si="3"/>
        <v>0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</row>
    <row r="47" spans="1:10" s="64" customFormat="1" ht="24.95" customHeight="1" x14ac:dyDescent="0.25">
      <c r="A47" s="230"/>
      <c r="B47" s="227"/>
      <c r="C47" s="164" t="s">
        <v>33</v>
      </c>
      <c r="D47" s="66">
        <f t="shared" si="3"/>
        <v>0</v>
      </c>
      <c r="E47" s="66">
        <v>0</v>
      </c>
      <c r="F47" s="66">
        <v>0</v>
      </c>
      <c r="G47" s="66">
        <v>0</v>
      </c>
      <c r="H47" s="66">
        <v>0</v>
      </c>
      <c r="I47" s="66">
        <v>0</v>
      </c>
      <c r="J47" s="66">
        <v>0</v>
      </c>
    </row>
    <row r="48" spans="1:10" s="64" customFormat="1" ht="24.95" customHeight="1" x14ac:dyDescent="0.25">
      <c r="A48" s="230"/>
      <c r="B48" s="227"/>
      <c r="C48" s="164" t="s">
        <v>34</v>
      </c>
      <c r="D48" s="65">
        <f t="shared" si="3"/>
        <v>300000</v>
      </c>
      <c r="E48" s="65">
        <f>'прилож 4'!E56</f>
        <v>50000</v>
      </c>
      <c r="F48" s="65">
        <f>'прилож 4'!F56</f>
        <v>50000</v>
      </c>
      <c r="G48" s="65">
        <f>'прилож 4'!G56</f>
        <v>50000</v>
      </c>
      <c r="H48" s="65">
        <f>'прилож 4'!H56</f>
        <v>50000</v>
      </c>
      <c r="I48" s="65">
        <f>'прилож 4'!I56</f>
        <v>50000</v>
      </c>
      <c r="J48" s="65">
        <f>'прилож 4'!J56</f>
        <v>50000</v>
      </c>
    </row>
    <row r="49" spans="1:16" s="64" customFormat="1" ht="24.95" customHeight="1" x14ac:dyDescent="0.25">
      <c r="A49" s="230"/>
      <c r="B49" s="227"/>
      <c r="C49" s="164" t="s">
        <v>35</v>
      </c>
      <c r="D49" s="66">
        <f t="shared" si="3"/>
        <v>0</v>
      </c>
      <c r="E49" s="66">
        <v>0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</row>
    <row r="50" spans="1:16" s="64" customFormat="1" ht="30" customHeight="1" x14ac:dyDescent="0.25">
      <c r="A50" s="234" t="s">
        <v>130</v>
      </c>
      <c r="B50" s="231" t="s">
        <v>89</v>
      </c>
      <c r="C50" s="165" t="s">
        <v>133</v>
      </c>
      <c r="D50" s="66">
        <f t="shared" si="3"/>
        <v>1344</v>
      </c>
      <c r="E50" s="66">
        <f t="shared" ref="E50:J50" si="13">E51+E52+E53+E54</f>
        <v>224</v>
      </c>
      <c r="F50" s="66">
        <f t="shared" si="13"/>
        <v>224</v>
      </c>
      <c r="G50" s="66">
        <f t="shared" si="13"/>
        <v>224</v>
      </c>
      <c r="H50" s="66">
        <f t="shared" si="13"/>
        <v>224</v>
      </c>
      <c r="I50" s="66">
        <f t="shared" si="13"/>
        <v>224</v>
      </c>
      <c r="J50" s="66">
        <f t="shared" si="13"/>
        <v>224</v>
      </c>
    </row>
    <row r="51" spans="1:16" s="64" customFormat="1" ht="24.95" customHeight="1" x14ac:dyDescent="0.25">
      <c r="A51" s="235"/>
      <c r="B51" s="232"/>
      <c r="C51" s="165" t="s">
        <v>37</v>
      </c>
      <c r="D51" s="66">
        <f t="shared" si="3"/>
        <v>0</v>
      </c>
      <c r="E51" s="66">
        <v>0</v>
      </c>
      <c r="F51" s="66">
        <v>0</v>
      </c>
      <c r="G51" s="66">
        <v>0</v>
      </c>
      <c r="H51" s="66">
        <v>0</v>
      </c>
      <c r="I51" s="66">
        <v>0</v>
      </c>
      <c r="J51" s="66">
        <v>0</v>
      </c>
    </row>
    <row r="52" spans="1:16" s="64" customFormat="1" ht="24.95" customHeight="1" x14ac:dyDescent="0.25">
      <c r="A52" s="235"/>
      <c r="B52" s="232"/>
      <c r="C52" s="164" t="s">
        <v>33</v>
      </c>
      <c r="D52" s="66">
        <f t="shared" si="3"/>
        <v>0</v>
      </c>
      <c r="E52" s="66">
        <v>0</v>
      </c>
      <c r="F52" s="66">
        <v>0</v>
      </c>
      <c r="G52" s="66">
        <v>0</v>
      </c>
      <c r="H52" s="66">
        <v>0</v>
      </c>
      <c r="I52" s="66">
        <v>0</v>
      </c>
      <c r="J52" s="66">
        <v>0</v>
      </c>
    </row>
    <row r="53" spans="1:16" s="64" customFormat="1" ht="24.95" customHeight="1" x14ac:dyDescent="0.25">
      <c r="A53" s="235"/>
      <c r="B53" s="232"/>
      <c r="C53" s="164" t="s">
        <v>34</v>
      </c>
      <c r="D53" s="66">
        <f t="shared" si="3"/>
        <v>1344</v>
      </c>
      <c r="E53" s="66">
        <f>'прилож 4'!E57</f>
        <v>224</v>
      </c>
      <c r="F53" s="66">
        <f>'прилож 4'!F57</f>
        <v>224</v>
      </c>
      <c r="G53" s="66">
        <f>'прилож 4'!G57</f>
        <v>224</v>
      </c>
      <c r="H53" s="66">
        <f>'прилож 4'!H57</f>
        <v>224</v>
      </c>
      <c r="I53" s="66">
        <f>'прилож 4'!I57</f>
        <v>224</v>
      </c>
      <c r="J53" s="66">
        <f>'прилож 4'!J57</f>
        <v>224</v>
      </c>
    </row>
    <row r="54" spans="1:16" s="64" customFormat="1" ht="24.95" customHeight="1" x14ac:dyDescent="0.25">
      <c r="A54" s="236"/>
      <c r="B54" s="233"/>
      <c r="C54" s="164" t="s">
        <v>35</v>
      </c>
      <c r="D54" s="66">
        <f t="shared" si="3"/>
        <v>0</v>
      </c>
      <c r="E54" s="66">
        <v>0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</row>
    <row r="55" spans="1:16" ht="26.25" customHeight="1" x14ac:dyDescent="0.25">
      <c r="A55" s="33"/>
      <c r="B55" s="67"/>
      <c r="C55" s="68"/>
      <c r="D55" s="69"/>
      <c r="E55" s="70"/>
      <c r="F55" s="70"/>
      <c r="G55" s="71"/>
      <c r="H55" s="71"/>
      <c r="I55" s="71"/>
      <c r="J55" s="71"/>
    </row>
    <row r="56" spans="1:16" ht="30.75" customHeight="1" x14ac:dyDescent="0.25">
      <c r="A56" s="33"/>
      <c r="B56" s="67"/>
      <c r="C56" s="68"/>
      <c r="D56" s="69"/>
      <c r="E56" s="70"/>
      <c r="F56" s="70"/>
      <c r="G56" s="71"/>
      <c r="H56" s="71"/>
      <c r="I56" s="71"/>
      <c r="J56" s="71"/>
    </row>
    <row r="57" spans="1:16" s="61" customFormat="1" ht="27.75" x14ac:dyDescent="0.4">
      <c r="A57" s="80" t="s">
        <v>191</v>
      </c>
      <c r="B57" s="80"/>
      <c r="C57" s="72"/>
      <c r="D57" s="72"/>
      <c r="E57" s="72"/>
      <c r="F57" s="72"/>
      <c r="G57" s="72"/>
      <c r="H57" s="72"/>
      <c r="I57" s="80" t="s">
        <v>192</v>
      </c>
      <c r="J57" s="80"/>
      <c r="K57" s="80"/>
      <c r="L57" s="80"/>
      <c r="M57" s="23"/>
      <c r="O57" s="23"/>
      <c r="P57" s="23"/>
    </row>
  </sheetData>
  <mergeCells count="27">
    <mergeCell ref="A6:J6"/>
    <mergeCell ref="H1:J1"/>
    <mergeCell ref="H2:J2"/>
    <mergeCell ref="H3:J3"/>
    <mergeCell ref="H4:J4"/>
    <mergeCell ref="D8:J8"/>
    <mergeCell ref="A40:A44"/>
    <mergeCell ref="B40:B44"/>
    <mergeCell ref="A45:A49"/>
    <mergeCell ref="B45:B49"/>
    <mergeCell ref="A10:A14"/>
    <mergeCell ref="B10:B14"/>
    <mergeCell ref="A15:A19"/>
    <mergeCell ref="B15:B19"/>
    <mergeCell ref="A20:A24"/>
    <mergeCell ref="B20:B24"/>
    <mergeCell ref="A8:A9"/>
    <mergeCell ref="B8:B9"/>
    <mergeCell ref="C8:C9"/>
    <mergeCell ref="A50:A54"/>
    <mergeCell ref="B50:B54"/>
    <mergeCell ref="A25:A29"/>
    <mergeCell ref="B25:B29"/>
    <mergeCell ref="A30:A34"/>
    <mergeCell ref="B30:B34"/>
    <mergeCell ref="A35:A39"/>
    <mergeCell ref="B35:B39"/>
  </mergeCells>
  <printOptions horizontalCentered="1"/>
  <pageMargins left="0.9055118110236221" right="0.23622047244094491" top="1.3779527559055118" bottom="0.78740157480314965" header="0.31496062992125984" footer="0.31496062992125984"/>
  <pageSetup paperSize="9" scale="65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прилож 1</vt:lpstr>
      <vt:lpstr>прилож 3</vt:lpstr>
      <vt:lpstr>прилож 5</vt:lpstr>
      <vt:lpstr>прилож 2</vt:lpstr>
      <vt:lpstr>прилож 4</vt:lpstr>
      <vt:lpstr>прилож 6</vt:lpstr>
      <vt:lpstr>'прилож 1'!Заголовки_для_печати</vt:lpstr>
      <vt:lpstr>'прилож 2'!Заголовки_для_печати</vt:lpstr>
      <vt:lpstr>'прилож 3'!Заголовки_для_печати</vt:lpstr>
      <vt:lpstr>'прилож 4'!Заголовки_для_печати</vt:lpstr>
      <vt:lpstr>'прилож 5'!Заголовки_для_печати</vt:lpstr>
      <vt:lpstr>'прилож 6'!Заголовки_для_печати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Винокурова О.В.</dc:creator>
  <cp:lastModifiedBy>Винокурова Ольга Владимировна</cp:lastModifiedBy>
  <cp:lastPrinted>2023-03-21T09:47:33Z</cp:lastPrinted>
  <dcterms:created xsi:type="dcterms:W3CDTF">2014-05-05T11:05:52Z</dcterms:created>
  <dcterms:modified xsi:type="dcterms:W3CDTF">2023-03-21T09:51:47Z</dcterms:modified>
</cp:coreProperties>
</file>