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9440" windowHeight="12345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definedNames>
    <definedName name="_xlnm._FilterDatabase" localSheetId="0" hidden="1">Лист1!$A$5:$AD$5</definedName>
    <definedName name="_xlnm.Print_Titles" localSheetId="0">Лист1!$4:$5</definedName>
    <definedName name="_xlnm.Print_Area" localSheetId="0">Лист1!$A$1:$Y$768</definedName>
  </definedNames>
  <calcPr calcId="145621" fullPrecision="0"/>
</workbook>
</file>

<file path=xl/calcChain.xml><?xml version="1.0" encoding="utf-8"?>
<calcChain xmlns="http://schemas.openxmlformats.org/spreadsheetml/2006/main">
  <c r="V384" i="1" l="1"/>
  <c r="V383" i="1"/>
  <c r="V382" i="1"/>
  <c r="V381" i="1"/>
  <c r="V386" i="1"/>
  <c r="V17" i="1"/>
  <c r="W10" i="1"/>
  <c r="V9" i="1"/>
  <c r="V8" i="1"/>
  <c r="V7" i="1"/>
  <c r="V6" i="1"/>
  <c r="R694" i="1" l="1"/>
  <c r="S694" i="1"/>
  <c r="Q694" i="1"/>
  <c r="V695" i="1"/>
  <c r="V694" i="1"/>
  <c r="V693" i="1"/>
  <c r="V697" i="1"/>
  <c r="V692" i="1"/>
  <c r="S389" i="1"/>
  <c r="R389" i="1"/>
  <c r="S388" i="1"/>
  <c r="R388" i="1"/>
  <c r="S387" i="1"/>
  <c r="T387" i="1"/>
  <c r="R387" i="1"/>
  <c r="V15" i="1"/>
  <c r="V14" i="1"/>
  <c r="V13" i="1"/>
  <c r="V12" i="1"/>
  <c r="V16" i="1" s="1"/>
  <c r="V18" i="1" s="1"/>
  <c r="S16" i="1"/>
  <c r="T16" i="1"/>
  <c r="S12" i="1"/>
  <c r="S15" i="1" s="1"/>
  <c r="T12" i="1"/>
  <c r="T15" i="1" s="1"/>
  <c r="R12" i="1"/>
  <c r="R15" i="1" s="1"/>
  <c r="R16" i="1" s="1"/>
  <c r="S14" i="1"/>
  <c r="T14" i="1"/>
  <c r="R14" i="1"/>
  <c r="S13" i="1"/>
  <c r="T13" i="1"/>
  <c r="R13" i="1"/>
  <c r="V696" i="1" l="1"/>
  <c r="V698" i="1" s="1"/>
  <c r="L62" i="1"/>
  <c r="L61" i="1"/>
  <c r="L60" i="1"/>
  <c r="L59" i="1"/>
  <c r="K62" i="1"/>
  <c r="K61" i="1"/>
  <c r="K60" i="1"/>
  <c r="K59" i="1"/>
  <c r="J62" i="1"/>
  <c r="J61" i="1"/>
  <c r="J60" i="1"/>
  <c r="J59" i="1"/>
  <c r="I62" i="1"/>
  <c r="I61" i="1"/>
  <c r="I60" i="1"/>
  <c r="I59" i="1"/>
  <c r="H62" i="1"/>
  <c r="H61" i="1"/>
  <c r="H60" i="1"/>
  <c r="H59" i="1"/>
  <c r="G62" i="1"/>
  <c r="G61" i="1"/>
  <c r="G60" i="1"/>
  <c r="G59" i="1"/>
  <c r="F62" i="1"/>
  <c r="F61" i="1"/>
  <c r="F60" i="1"/>
  <c r="F59" i="1"/>
  <c r="E62" i="1"/>
  <c r="E61" i="1"/>
  <c r="E60" i="1"/>
  <c r="E59" i="1"/>
  <c r="M112" i="1"/>
  <c r="M113" i="1"/>
  <c r="M114" i="1"/>
  <c r="M111" i="1"/>
  <c r="N62" i="1"/>
  <c r="O62" i="1"/>
  <c r="N61" i="1"/>
  <c r="O61" i="1"/>
  <c r="O60" i="1"/>
  <c r="N60" i="1"/>
  <c r="M60" i="1"/>
  <c r="M61" i="1"/>
  <c r="M62" i="1"/>
  <c r="N59" i="1"/>
  <c r="O59" i="1"/>
  <c r="M59" i="1"/>
  <c r="O114" i="1"/>
  <c r="O113" i="1"/>
  <c r="O112" i="1"/>
  <c r="N112" i="1"/>
  <c r="N113" i="1"/>
  <c r="N114" i="1"/>
  <c r="O111" i="1"/>
  <c r="N111" i="1"/>
  <c r="E441" i="1" l="1"/>
  <c r="F441" i="1"/>
  <c r="G441" i="1"/>
  <c r="H441" i="1"/>
  <c r="I441" i="1"/>
  <c r="J441" i="1"/>
  <c r="K441" i="1"/>
  <c r="L441" i="1"/>
  <c r="M441" i="1"/>
  <c r="E516" i="1"/>
  <c r="F516" i="1"/>
  <c r="G516" i="1"/>
  <c r="H516" i="1"/>
  <c r="I516" i="1"/>
  <c r="J516" i="1"/>
  <c r="K516" i="1"/>
  <c r="L516" i="1"/>
  <c r="M516" i="1"/>
  <c r="D517" i="1"/>
  <c r="D518" i="1"/>
  <c r="D519" i="1"/>
  <c r="D520" i="1"/>
  <c r="D442" i="1"/>
  <c r="D443" i="1"/>
  <c r="D444" i="1"/>
  <c r="D445" i="1"/>
  <c r="O453" i="1"/>
  <c r="O454" i="1"/>
  <c r="O455" i="1"/>
  <c r="O452" i="1"/>
  <c r="O516" i="1"/>
  <c r="N516" i="1"/>
  <c r="D516" i="1" l="1"/>
  <c r="O420" i="1" l="1"/>
  <c r="O419" i="1"/>
  <c r="O418" i="1"/>
  <c r="O417" i="1"/>
  <c r="N418" i="1"/>
  <c r="N419" i="1"/>
  <c r="N420" i="1"/>
  <c r="N417" i="1"/>
  <c r="O441" i="1"/>
  <c r="N441" i="1"/>
  <c r="D441" i="1" l="1"/>
  <c r="M208" i="1"/>
  <c r="M456" i="1" l="1"/>
  <c r="F686" i="1" l="1"/>
  <c r="G686" i="1"/>
  <c r="H686" i="1"/>
  <c r="I686" i="1"/>
  <c r="J686" i="1"/>
  <c r="K686" i="1"/>
  <c r="L686" i="1"/>
  <c r="M686" i="1"/>
  <c r="N686" i="1"/>
  <c r="O686" i="1"/>
  <c r="E686" i="1"/>
  <c r="D687" i="1"/>
  <c r="D688" i="1"/>
  <c r="D689" i="1"/>
  <c r="D690" i="1"/>
  <c r="D686" i="1" l="1"/>
  <c r="M453" i="1"/>
  <c r="M454" i="1"/>
  <c r="M455" i="1"/>
  <c r="M452" i="1"/>
  <c r="F511" i="1"/>
  <c r="G511" i="1"/>
  <c r="H511" i="1"/>
  <c r="I511" i="1"/>
  <c r="J511" i="1"/>
  <c r="K511" i="1"/>
  <c r="L511" i="1"/>
  <c r="M511" i="1"/>
  <c r="N511" i="1"/>
  <c r="O511" i="1"/>
  <c r="E511" i="1"/>
  <c r="D512" i="1"/>
  <c r="D513" i="1"/>
  <c r="D514" i="1"/>
  <c r="D515" i="1"/>
  <c r="D511" i="1" l="1"/>
  <c r="O643" i="1"/>
  <c r="O644" i="1"/>
  <c r="O642" i="1"/>
  <c r="N643" i="1"/>
  <c r="N644" i="1"/>
  <c r="N642" i="1"/>
  <c r="M642" i="1" l="1"/>
  <c r="M643" i="1"/>
  <c r="M644" i="1"/>
  <c r="M420" i="1" l="1"/>
  <c r="M419" i="1"/>
  <c r="M418" i="1"/>
  <c r="M417" i="1"/>
  <c r="L420" i="1"/>
  <c r="L419" i="1"/>
  <c r="L418" i="1"/>
  <c r="L417" i="1"/>
  <c r="K420" i="1"/>
  <c r="K419" i="1"/>
  <c r="K418" i="1"/>
  <c r="K417" i="1"/>
  <c r="J420" i="1"/>
  <c r="J419" i="1"/>
  <c r="J418" i="1"/>
  <c r="J417" i="1"/>
  <c r="I420" i="1"/>
  <c r="I419" i="1"/>
  <c r="I418" i="1"/>
  <c r="I417" i="1"/>
  <c r="H420" i="1"/>
  <c r="H419" i="1"/>
  <c r="H418" i="1"/>
  <c r="H417" i="1"/>
  <c r="G420" i="1"/>
  <c r="G419" i="1"/>
  <c r="G418" i="1"/>
  <c r="G417" i="1"/>
  <c r="F420" i="1"/>
  <c r="F419" i="1"/>
  <c r="F418" i="1"/>
  <c r="F417" i="1"/>
  <c r="E420" i="1"/>
  <c r="E419" i="1"/>
  <c r="E417" i="1"/>
  <c r="E418" i="1"/>
  <c r="N455" i="1" l="1"/>
  <c r="N454" i="1"/>
  <c r="N453" i="1"/>
  <c r="N452" i="1"/>
  <c r="L455" i="1"/>
  <c r="L454" i="1"/>
  <c r="L453" i="1"/>
  <c r="L452" i="1"/>
  <c r="K455" i="1"/>
  <c r="K454" i="1"/>
  <c r="K453" i="1"/>
  <c r="K452" i="1"/>
  <c r="J455" i="1"/>
  <c r="J454" i="1"/>
  <c r="J453" i="1"/>
  <c r="J452" i="1"/>
  <c r="I455" i="1"/>
  <c r="I454" i="1"/>
  <c r="I453" i="1"/>
  <c r="I452" i="1"/>
  <c r="H455" i="1"/>
  <c r="H454" i="1"/>
  <c r="H453" i="1"/>
  <c r="H452" i="1"/>
  <c r="G455" i="1"/>
  <c r="G454" i="1"/>
  <c r="G453" i="1"/>
  <c r="G452" i="1"/>
  <c r="F455" i="1"/>
  <c r="F454" i="1"/>
  <c r="F453" i="1"/>
  <c r="F452" i="1"/>
  <c r="E455" i="1"/>
  <c r="E454" i="1"/>
  <c r="E453" i="1"/>
  <c r="E452" i="1"/>
  <c r="F100" i="1" l="1"/>
  <c r="G100" i="1"/>
  <c r="H100" i="1"/>
  <c r="I100" i="1"/>
  <c r="J100" i="1"/>
  <c r="K100" i="1"/>
  <c r="L100" i="1"/>
  <c r="M100" i="1"/>
  <c r="N100" i="1"/>
  <c r="O100" i="1"/>
  <c r="E100" i="1"/>
  <c r="D101" i="1"/>
  <c r="D102" i="1"/>
  <c r="D103" i="1"/>
  <c r="D104" i="1"/>
  <c r="D100" i="1" l="1"/>
  <c r="O645" i="1"/>
  <c r="F666" i="1"/>
  <c r="G666" i="1"/>
  <c r="H666" i="1"/>
  <c r="I666" i="1"/>
  <c r="J666" i="1"/>
  <c r="K666" i="1"/>
  <c r="L666" i="1"/>
  <c r="M666" i="1"/>
  <c r="N666" i="1"/>
  <c r="O666" i="1"/>
  <c r="E666" i="1"/>
  <c r="D667" i="1"/>
  <c r="D668" i="1"/>
  <c r="D669" i="1"/>
  <c r="D670" i="1"/>
  <c r="D666" i="1" l="1"/>
  <c r="M539" i="1"/>
  <c r="M538" i="1"/>
  <c r="F645" i="1" l="1"/>
  <c r="G645" i="1"/>
  <c r="H645" i="1"/>
  <c r="I645" i="1"/>
  <c r="J645" i="1"/>
  <c r="K645" i="1"/>
  <c r="L645" i="1"/>
  <c r="M645" i="1"/>
  <c r="N645" i="1"/>
  <c r="F644" i="1"/>
  <c r="G644" i="1"/>
  <c r="H644" i="1"/>
  <c r="I644" i="1"/>
  <c r="J644" i="1"/>
  <c r="K644" i="1"/>
  <c r="L644" i="1"/>
  <c r="F643" i="1"/>
  <c r="G643" i="1"/>
  <c r="H643" i="1"/>
  <c r="I643" i="1"/>
  <c r="J643" i="1"/>
  <c r="K643" i="1"/>
  <c r="L643" i="1"/>
  <c r="E643" i="1"/>
  <c r="E644" i="1"/>
  <c r="E645" i="1"/>
  <c r="F642" i="1"/>
  <c r="G642" i="1"/>
  <c r="H642" i="1"/>
  <c r="I642" i="1"/>
  <c r="J642" i="1"/>
  <c r="K642" i="1"/>
  <c r="L642" i="1"/>
  <c r="E642" i="1"/>
  <c r="M696" i="1" l="1"/>
  <c r="F506" i="1" l="1"/>
  <c r="G506" i="1"/>
  <c r="H506" i="1"/>
  <c r="I506" i="1"/>
  <c r="J506" i="1"/>
  <c r="K506" i="1"/>
  <c r="L506" i="1"/>
  <c r="M506" i="1"/>
  <c r="N506" i="1"/>
  <c r="O506" i="1"/>
  <c r="E506" i="1"/>
  <c r="D507" i="1"/>
  <c r="D508" i="1"/>
  <c r="D509" i="1"/>
  <c r="D510" i="1"/>
  <c r="F681" i="1"/>
  <c r="G681" i="1"/>
  <c r="H681" i="1"/>
  <c r="I681" i="1"/>
  <c r="J681" i="1"/>
  <c r="K681" i="1"/>
  <c r="L681" i="1"/>
  <c r="M681" i="1"/>
  <c r="N681" i="1"/>
  <c r="O681" i="1"/>
  <c r="E681" i="1"/>
  <c r="D682" i="1"/>
  <c r="D683" i="1"/>
  <c r="D684" i="1"/>
  <c r="D685" i="1"/>
  <c r="D506" i="1" l="1"/>
  <c r="D681" i="1"/>
  <c r="M115" i="1"/>
  <c r="N115" i="1"/>
  <c r="N456" i="1" l="1"/>
  <c r="N63" i="1" l="1"/>
  <c r="O218" i="1" l="1"/>
  <c r="O217" i="1"/>
  <c r="N696" i="1"/>
  <c r="O696" i="1"/>
  <c r="L130" i="1" l="1"/>
  <c r="M130" i="1"/>
  <c r="N130" i="1"/>
  <c r="O130" i="1"/>
  <c r="L125" i="1"/>
  <c r="M125" i="1"/>
  <c r="N125" i="1"/>
  <c r="O125" i="1"/>
  <c r="L120" i="1"/>
  <c r="M120" i="1"/>
  <c r="N120" i="1"/>
  <c r="O120" i="1"/>
  <c r="L115" i="1"/>
  <c r="O115" i="1"/>
  <c r="L114" i="1"/>
  <c r="L57" i="1" s="1"/>
  <c r="M57" i="1"/>
  <c r="N57" i="1"/>
  <c r="O57" i="1"/>
  <c r="L113" i="1"/>
  <c r="L56" i="1" s="1"/>
  <c r="N56" i="1"/>
  <c r="O56" i="1"/>
  <c r="L112" i="1"/>
  <c r="M55" i="1"/>
  <c r="N55" i="1"/>
  <c r="O55" i="1"/>
  <c r="L111" i="1"/>
  <c r="M110" i="1"/>
  <c r="L105" i="1"/>
  <c r="M105" i="1"/>
  <c r="N105" i="1"/>
  <c r="O105" i="1"/>
  <c r="L95" i="1"/>
  <c r="M95" i="1"/>
  <c r="N95" i="1"/>
  <c r="O95" i="1"/>
  <c r="L90" i="1"/>
  <c r="M90" i="1"/>
  <c r="N90" i="1"/>
  <c r="O90" i="1"/>
  <c r="L85" i="1"/>
  <c r="M85" i="1"/>
  <c r="N85" i="1"/>
  <c r="O85" i="1"/>
  <c r="L80" i="1"/>
  <c r="M80" i="1"/>
  <c r="N80" i="1"/>
  <c r="O80" i="1"/>
  <c r="L75" i="1"/>
  <c r="M75" i="1"/>
  <c r="N75" i="1"/>
  <c r="O75" i="1"/>
  <c r="L70" i="1"/>
  <c r="M70" i="1"/>
  <c r="N70" i="1"/>
  <c r="O70" i="1"/>
  <c r="L65" i="1"/>
  <c r="M65" i="1"/>
  <c r="N65" i="1"/>
  <c r="O65" i="1"/>
  <c r="L63" i="1"/>
  <c r="M63" i="1"/>
  <c r="O63" i="1"/>
  <c r="M54" i="1"/>
  <c r="N54" i="1"/>
  <c r="L54" i="1"/>
  <c r="M48" i="1"/>
  <c r="N48" i="1"/>
  <c r="O48" i="1"/>
  <c r="M43" i="1"/>
  <c r="N43" i="1"/>
  <c r="O43" i="1"/>
  <c r="M38" i="1"/>
  <c r="N38" i="1"/>
  <c r="O38" i="1"/>
  <c r="M33" i="1"/>
  <c r="N33" i="1"/>
  <c r="O33" i="1"/>
  <c r="M28" i="1"/>
  <c r="N28" i="1"/>
  <c r="O28" i="1"/>
  <c r="M23" i="1"/>
  <c r="N23" i="1"/>
  <c r="O23" i="1"/>
  <c r="M22" i="1"/>
  <c r="N22" i="1"/>
  <c r="O22" i="1"/>
  <c r="M21" i="1"/>
  <c r="N21" i="1"/>
  <c r="O21" i="1"/>
  <c r="M20" i="1"/>
  <c r="N20" i="1"/>
  <c r="O20" i="1"/>
  <c r="M19" i="1"/>
  <c r="N19" i="1"/>
  <c r="O19" i="1"/>
  <c r="L110" i="1" l="1"/>
  <c r="O110" i="1"/>
  <c r="O58" i="1"/>
  <c r="O54" i="1"/>
  <c r="O53" i="1" s="1"/>
  <c r="L58" i="1"/>
  <c r="N110" i="1"/>
  <c r="M58" i="1"/>
  <c r="M56" i="1"/>
  <c r="N58" i="1"/>
  <c r="L55" i="1"/>
  <c r="N53" i="1"/>
  <c r="O18" i="1"/>
  <c r="N18" i="1"/>
  <c r="M18" i="1"/>
  <c r="M53" i="1" l="1"/>
  <c r="F22" i="1"/>
  <c r="G22" i="1"/>
  <c r="H22" i="1"/>
  <c r="I22" i="1"/>
  <c r="J22" i="1"/>
  <c r="K22" i="1"/>
  <c r="L22" i="1"/>
  <c r="F21" i="1"/>
  <c r="G21" i="1"/>
  <c r="H21" i="1"/>
  <c r="I21" i="1"/>
  <c r="J21" i="1"/>
  <c r="K21" i="1"/>
  <c r="L21" i="1"/>
  <c r="F20" i="1"/>
  <c r="G20" i="1"/>
  <c r="H20" i="1"/>
  <c r="I20" i="1"/>
  <c r="J20" i="1"/>
  <c r="K20" i="1"/>
  <c r="L20" i="1"/>
  <c r="E20" i="1"/>
  <c r="E21" i="1"/>
  <c r="E22" i="1"/>
  <c r="F19" i="1"/>
  <c r="G19" i="1"/>
  <c r="H19" i="1"/>
  <c r="I19" i="1"/>
  <c r="J19" i="1"/>
  <c r="K19" i="1"/>
  <c r="L19" i="1"/>
  <c r="E19" i="1"/>
  <c r="F661" i="1" l="1"/>
  <c r="G661" i="1"/>
  <c r="H661" i="1"/>
  <c r="I661" i="1"/>
  <c r="J661" i="1"/>
  <c r="K661" i="1"/>
  <c r="L661" i="1"/>
  <c r="M661" i="1"/>
  <c r="N661" i="1"/>
  <c r="O661" i="1"/>
  <c r="E661" i="1"/>
  <c r="D665" i="1"/>
  <c r="D664" i="1"/>
  <c r="D663" i="1"/>
  <c r="D662" i="1"/>
  <c r="F656" i="1"/>
  <c r="G656" i="1"/>
  <c r="H656" i="1"/>
  <c r="I656" i="1"/>
  <c r="J656" i="1"/>
  <c r="K656" i="1"/>
  <c r="L656" i="1"/>
  <c r="M656" i="1"/>
  <c r="N656" i="1"/>
  <c r="O656" i="1"/>
  <c r="E656" i="1"/>
  <c r="D660" i="1"/>
  <c r="D659" i="1"/>
  <c r="D658" i="1"/>
  <c r="D657" i="1"/>
  <c r="F695" i="1"/>
  <c r="G695" i="1"/>
  <c r="H695" i="1"/>
  <c r="I695" i="1"/>
  <c r="J695" i="1"/>
  <c r="K695" i="1"/>
  <c r="L695" i="1"/>
  <c r="M695" i="1"/>
  <c r="N695" i="1"/>
  <c r="O695" i="1"/>
  <c r="E695" i="1"/>
  <c r="F694" i="1"/>
  <c r="G694" i="1"/>
  <c r="H694" i="1"/>
  <c r="I694" i="1"/>
  <c r="J694" i="1"/>
  <c r="K694" i="1"/>
  <c r="L694" i="1"/>
  <c r="M694" i="1"/>
  <c r="N694" i="1"/>
  <c r="O694" i="1"/>
  <c r="E694" i="1"/>
  <c r="F693" i="1"/>
  <c r="G693" i="1"/>
  <c r="H693" i="1"/>
  <c r="I693" i="1"/>
  <c r="J693" i="1"/>
  <c r="K693" i="1"/>
  <c r="L693" i="1"/>
  <c r="M693" i="1"/>
  <c r="N693" i="1"/>
  <c r="O693" i="1"/>
  <c r="E693" i="1"/>
  <c r="F692" i="1"/>
  <c r="G692" i="1"/>
  <c r="H692" i="1"/>
  <c r="I692" i="1"/>
  <c r="J692" i="1"/>
  <c r="K692" i="1"/>
  <c r="L692" i="1"/>
  <c r="M692" i="1"/>
  <c r="N692" i="1"/>
  <c r="O692" i="1"/>
  <c r="E692" i="1"/>
  <c r="L691" i="1" l="1"/>
  <c r="D661" i="1"/>
  <c r="D656" i="1"/>
  <c r="L554" i="1"/>
  <c r="M717" i="1" l="1"/>
  <c r="N717" i="1"/>
  <c r="O717" i="1"/>
  <c r="M718" i="1"/>
  <c r="N718" i="1"/>
  <c r="O718" i="1"/>
  <c r="M719" i="1"/>
  <c r="N719" i="1"/>
  <c r="O719" i="1"/>
  <c r="M720" i="1"/>
  <c r="N720" i="1"/>
  <c r="O720" i="1"/>
  <c r="L718" i="1"/>
  <c r="L719" i="1"/>
  <c r="L720" i="1"/>
  <c r="L717" i="1"/>
  <c r="M617" i="1"/>
  <c r="M612" i="1" s="1"/>
  <c r="N617" i="1"/>
  <c r="N612" i="1" s="1"/>
  <c r="O617" i="1"/>
  <c r="O612" i="1" s="1"/>
  <c r="M618" i="1"/>
  <c r="M613" i="1" s="1"/>
  <c r="N618" i="1"/>
  <c r="N613" i="1" s="1"/>
  <c r="O618" i="1"/>
  <c r="O613" i="1" s="1"/>
  <c r="M619" i="1"/>
  <c r="M614" i="1" s="1"/>
  <c r="N619" i="1"/>
  <c r="N614" i="1" s="1"/>
  <c r="O619" i="1"/>
  <c r="O614" i="1" s="1"/>
  <c r="M620" i="1"/>
  <c r="M615" i="1" s="1"/>
  <c r="N620" i="1"/>
  <c r="N615" i="1" s="1"/>
  <c r="O620" i="1"/>
  <c r="O615" i="1" s="1"/>
  <c r="L618" i="1"/>
  <c r="L619" i="1"/>
  <c r="L620" i="1"/>
  <c r="L617" i="1"/>
  <c r="M562" i="1"/>
  <c r="N562" i="1"/>
  <c r="O562" i="1"/>
  <c r="M563" i="1"/>
  <c r="N563" i="1"/>
  <c r="O563" i="1"/>
  <c r="M564" i="1"/>
  <c r="N564" i="1"/>
  <c r="O564" i="1"/>
  <c r="M565" i="1"/>
  <c r="N565" i="1"/>
  <c r="O565" i="1"/>
  <c r="L563" i="1"/>
  <c r="L564" i="1"/>
  <c r="L565" i="1"/>
  <c r="L562" i="1"/>
  <c r="M537" i="1"/>
  <c r="N537" i="1"/>
  <c r="O537" i="1"/>
  <c r="N538" i="1"/>
  <c r="O538" i="1"/>
  <c r="N539" i="1"/>
  <c r="O539" i="1"/>
  <c r="M540" i="1"/>
  <c r="N540" i="1"/>
  <c r="O540" i="1"/>
  <c r="L538" i="1"/>
  <c r="L539" i="1"/>
  <c r="L540" i="1"/>
  <c r="L537" i="1"/>
  <c r="M387" i="1"/>
  <c r="N387" i="1"/>
  <c r="O387" i="1"/>
  <c r="M388" i="1"/>
  <c r="N388" i="1"/>
  <c r="O388" i="1"/>
  <c r="M389" i="1"/>
  <c r="N389" i="1"/>
  <c r="O389" i="1"/>
  <c r="M390" i="1"/>
  <c r="N390" i="1"/>
  <c r="O390" i="1"/>
  <c r="L388" i="1"/>
  <c r="L389" i="1"/>
  <c r="L390" i="1"/>
  <c r="L387" i="1"/>
  <c r="M246" i="1"/>
  <c r="N246" i="1"/>
  <c r="O246" i="1"/>
  <c r="M247" i="1"/>
  <c r="N247" i="1"/>
  <c r="O247" i="1"/>
  <c r="M248" i="1"/>
  <c r="N248" i="1"/>
  <c r="O248" i="1"/>
  <c r="M249" i="1"/>
  <c r="N249" i="1"/>
  <c r="O249" i="1"/>
  <c r="L247" i="1"/>
  <c r="L248" i="1"/>
  <c r="L249" i="1"/>
  <c r="L246" i="1"/>
  <c r="M216" i="1"/>
  <c r="N216" i="1"/>
  <c r="O216" i="1"/>
  <c r="M217" i="1"/>
  <c r="N217" i="1"/>
  <c r="M218" i="1"/>
  <c r="N218" i="1"/>
  <c r="M219" i="1"/>
  <c r="N219" i="1"/>
  <c r="O219" i="1"/>
  <c r="L217" i="1"/>
  <c r="L218" i="1"/>
  <c r="L219" i="1"/>
  <c r="L216" i="1"/>
  <c r="O716" i="1" l="1"/>
  <c r="N716" i="1"/>
  <c r="F720" i="1" l="1"/>
  <c r="G720" i="1"/>
  <c r="H720" i="1"/>
  <c r="I720" i="1"/>
  <c r="J720" i="1"/>
  <c r="K720" i="1"/>
  <c r="F719" i="1"/>
  <c r="G719" i="1"/>
  <c r="H719" i="1"/>
  <c r="I719" i="1"/>
  <c r="J719" i="1"/>
  <c r="K719" i="1"/>
  <c r="F718" i="1"/>
  <c r="G718" i="1"/>
  <c r="H718" i="1"/>
  <c r="I718" i="1"/>
  <c r="J718" i="1"/>
  <c r="K718" i="1"/>
  <c r="E718" i="1"/>
  <c r="E719" i="1"/>
  <c r="E720" i="1"/>
  <c r="F717" i="1"/>
  <c r="G717" i="1"/>
  <c r="H717" i="1"/>
  <c r="I717" i="1"/>
  <c r="J717" i="1"/>
  <c r="K717" i="1"/>
  <c r="E717" i="1"/>
  <c r="F615" i="1"/>
  <c r="G615" i="1"/>
  <c r="H615" i="1"/>
  <c r="I615" i="1"/>
  <c r="J615" i="1"/>
  <c r="K615" i="1"/>
  <c r="L615" i="1"/>
  <c r="F614" i="1"/>
  <c r="G614" i="1"/>
  <c r="H614" i="1"/>
  <c r="I614" i="1"/>
  <c r="J614" i="1"/>
  <c r="K614" i="1"/>
  <c r="L614" i="1"/>
  <c r="F613" i="1"/>
  <c r="G613" i="1"/>
  <c r="H613" i="1"/>
  <c r="I613" i="1"/>
  <c r="J613" i="1"/>
  <c r="K613" i="1"/>
  <c r="L613" i="1"/>
  <c r="E613" i="1"/>
  <c r="E614" i="1"/>
  <c r="E615" i="1"/>
  <c r="F612" i="1"/>
  <c r="G612" i="1"/>
  <c r="H612" i="1"/>
  <c r="I612" i="1"/>
  <c r="J612" i="1"/>
  <c r="K612" i="1"/>
  <c r="L612" i="1"/>
  <c r="E612" i="1"/>
  <c r="G565" i="1"/>
  <c r="H565" i="1"/>
  <c r="I565" i="1"/>
  <c r="J565" i="1"/>
  <c r="K565" i="1"/>
  <c r="F564" i="1"/>
  <c r="G564" i="1"/>
  <c r="H564" i="1"/>
  <c r="I564" i="1"/>
  <c r="J564" i="1"/>
  <c r="K564" i="1"/>
  <c r="F563" i="1"/>
  <c r="G563" i="1"/>
  <c r="H563" i="1"/>
  <c r="I563" i="1"/>
  <c r="J563" i="1"/>
  <c r="K563" i="1"/>
  <c r="E563" i="1"/>
  <c r="E564" i="1"/>
  <c r="E565" i="1"/>
  <c r="F562" i="1"/>
  <c r="G562" i="1"/>
  <c r="H562" i="1"/>
  <c r="I562" i="1"/>
  <c r="J562" i="1"/>
  <c r="K562" i="1"/>
  <c r="E562" i="1"/>
  <c r="F555" i="1"/>
  <c r="G555" i="1"/>
  <c r="H555" i="1"/>
  <c r="I555" i="1"/>
  <c r="J555" i="1"/>
  <c r="K555" i="1"/>
  <c r="L555" i="1"/>
  <c r="M555" i="1"/>
  <c r="N555" i="1"/>
  <c r="O555" i="1"/>
  <c r="F554" i="1"/>
  <c r="G554" i="1"/>
  <c r="H554" i="1"/>
  <c r="I554" i="1"/>
  <c r="J554" i="1"/>
  <c r="K554" i="1"/>
  <c r="M554" i="1"/>
  <c r="N554" i="1"/>
  <c r="O554" i="1"/>
  <c r="F553" i="1"/>
  <c r="G553" i="1"/>
  <c r="H553" i="1"/>
  <c r="I553" i="1"/>
  <c r="J553" i="1"/>
  <c r="K553" i="1"/>
  <c r="L553" i="1"/>
  <c r="M553" i="1"/>
  <c r="N553" i="1"/>
  <c r="O553" i="1"/>
  <c r="E553" i="1"/>
  <c r="E554" i="1"/>
  <c r="E555" i="1"/>
  <c r="F552" i="1"/>
  <c r="G552" i="1"/>
  <c r="H552" i="1"/>
  <c r="I552" i="1"/>
  <c r="J552" i="1"/>
  <c r="K552" i="1"/>
  <c r="L552" i="1"/>
  <c r="M552" i="1"/>
  <c r="N552" i="1"/>
  <c r="O552" i="1"/>
  <c r="E552" i="1"/>
  <c r="F540" i="1"/>
  <c r="G540" i="1"/>
  <c r="H540" i="1"/>
  <c r="I540" i="1"/>
  <c r="J540" i="1"/>
  <c r="K540" i="1"/>
  <c r="F539" i="1"/>
  <c r="G539" i="1"/>
  <c r="H539" i="1"/>
  <c r="I539" i="1"/>
  <c r="J539" i="1"/>
  <c r="K539" i="1"/>
  <c r="F538" i="1"/>
  <c r="G538" i="1"/>
  <c r="H538" i="1"/>
  <c r="I538" i="1"/>
  <c r="J538" i="1"/>
  <c r="K538" i="1"/>
  <c r="E538" i="1"/>
  <c r="E539" i="1"/>
  <c r="E540" i="1"/>
  <c r="F537" i="1"/>
  <c r="G537" i="1"/>
  <c r="H537" i="1"/>
  <c r="I537" i="1"/>
  <c r="J537" i="1"/>
  <c r="K537" i="1"/>
  <c r="E537" i="1"/>
  <c r="F525" i="1"/>
  <c r="G525" i="1"/>
  <c r="H525" i="1"/>
  <c r="I525" i="1"/>
  <c r="I415" i="1" s="1"/>
  <c r="J525" i="1"/>
  <c r="J415" i="1" s="1"/>
  <c r="K525" i="1"/>
  <c r="L525" i="1"/>
  <c r="L415" i="1" s="1"/>
  <c r="M525" i="1"/>
  <c r="M415" i="1" s="1"/>
  <c r="N525" i="1"/>
  <c r="N415" i="1" s="1"/>
  <c r="O525" i="1"/>
  <c r="O415" i="1" s="1"/>
  <c r="F524" i="1"/>
  <c r="F414" i="1" s="1"/>
  <c r="G524" i="1"/>
  <c r="H524" i="1"/>
  <c r="I524" i="1"/>
  <c r="I414" i="1" s="1"/>
  <c r="J524" i="1"/>
  <c r="J414" i="1" s="1"/>
  <c r="K524" i="1"/>
  <c r="L524" i="1"/>
  <c r="L414" i="1" s="1"/>
  <c r="L383" i="1" s="1"/>
  <c r="M524" i="1"/>
  <c r="M414" i="1" s="1"/>
  <c r="N524" i="1"/>
  <c r="N414" i="1" s="1"/>
  <c r="O524" i="1"/>
  <c r="O414" i="1" s="1"/>
  <c r="T388" i="1" s="1"/>
  <c r="T389" i="1" s="1"/>
  <c r="F523" i="1"/>
  <c r="F413" i="1" s="1"/>
  <c r="G523" i="1"/>
  <c r="H523" i="1"/>
  <c r="H413" i="1" s="1"/>
  <c r="I523" i="1"/>
  <c r="I413" i="1" s="1"/>
  <c r="J523" i="1"/>
  <c r="J413" i="1" s="1"/>
  <c r="K523" i="1"/>
  <c r="L523" i="1"/>
  <c r="L413" i="1" s="1"/>
  <c r="L382" i="1" s="1"/>
  <c r="M523" i="1"/>
  <c r="M413" i="1" s="1"/>
  <c r="M382" i="1" s="1"/>
  <c r="N523" i="1"/>
  <c r="N413" i="1" s="1"/>
  <c r="N382" i="1" s="1"/>
  <c r="O523" i="1"/>
  <c r="O413" i="1" s="1"/>
  <c r="O382" i="1" s="1"/>
  <c r="E523" i="1"/>
  <c r="E524" i="1"/>
  <c r="E414" i="1" s="1"/>
  <c r="E525" i="1"/>
  <c r="F522" i="1"/>
  <c r="G522" i="1"/>
  <c r="G412" i="1" s="1"/>
  <c r="H522" i="1"/>
  <c r="H412" i="1" s="1"/>
  <c r="I522" i="1"/>
  <c r="I412" i="1" s="1"/>
  <c r="J522" i="1"/>
  <c r="K522" i="1"/>
  <c r="K412" i="1" s="1"/>
  <c r="L522" i="1"/>
  <c r="L412" i="1" s="1"/>
  <c r="M522" i="1"/>
  <c r="M412" i="1" s="1"/>
  <c r="M381" i="1" s="1"/>
  <c r="N522" i="1"/>
  <c r="N412" i="1" s="1"/>
  <c r="N381" i="1" s="1"/>
  <c r="O522" i="1"/>
  <c r="O412" i="1" s="1"/>
  <c r="O381" i="1" s="1"/>
  <c r="E522" i="1"/>
  <c r="F415" i="1"/>
  <c r="G415" i="1"/>
  <c r="F390" i="1"/>
  <c r="G390" i="1"/>
  <c r="H390" i="1"/>
  <c r="I390" i="1"/>
  <c r="J390" i="1"/>
  <c r="K390" i="1"/>
  <c r="F389" i="1"/>
  <c r="G389" i="1"/>
  <c r="H389" i="1"/>
  <c r="I389" i="1"/>
  <c r="J389" i="1"/>
  <c r="K389" i="1"/>
  <c r="F388" i="1"/>
  <c r="G388" i="1"/>
  <c r="H388" i="1"/>
  <c r="I388" i="1"/>
  <c r="J388" i="1"/>
  <c r="K388" i="1"/>
  <c r="F387" i="1"/>
  <c r="G387" i="1"/>
  <c r="H387" i="1"/>
  <c r="I387" i="1"/>
  <c r="J387" i="1"/>
  <c r="K387" i="1"/>
  <c r="E388" i="1"/>
  <c r="E389" i="1"/>
  <c r="E390" i="1"/>
  <c r="E387" i="1"/>
  <c r="L381" i="1" l="1"/>
  <c r="L384" i="1"/>
  <c r="H381" i="1"/>
  <c r="N384" i="1"/>
  <c r="E383" i="1"/>
  <c r="J384" i="1"/>
  <c r="J382" i="1"/>
  <c r="I382" i="1"/>
  <c r="I381" i="1"/>
  <c r="F382" i="1"/>
  <c r="N383" i="1"/>
  <c r="M383" i="1"/>
  <c r="O383" i="1"/>
  <c r="G381" i="1"/>
  <c r="I384" i="1"/>
  <c r="O384" i="1"/>
  <c r="K381" i="1"/>
  <c r="H382" i="1"/>
  <c r="J383" i="1"/>
  <c r="F383" i="1"/>
  <c r="I383" i="1"/>
  <c r="G384" i="1"/>
  <c r="M384" i="1"/>
  <c r="J412" i="1"/>
  <c r="J381" i="1" s="1"/>
  <c r="F412" i="1"/>
  <c r="F381" i="1" s="1"/>
  <c r="E413" i="1"/>
  <c r="E382" i="1" s="1"/>
  <c r="G413" i="1"/>
  <c r="G382" i="1" s="1"/>
  <c r="E415" i="1"/>
  <c r="E384" i="1" s="1"/>
  <c r="H414" i="1"/>
  <c r="H383" i="1" s="1"/>
  <c r="H415" i="1"/>
  <c r="H384" i="1" s="1"/>
  <c r="K413" i="1"/>
  <c r="K382" i="1" s="1"/>
  <c r="K415" i="1"/>
  <c r="K384" i="1" s="1"/>
  <c r="K414" i="1"/>
  <c r="K383" i="1" s="1"/>
  <c r="G414" i="1"/>
  <c r="G383" i="1" s="1"/>
  <c r="E412" i="1"/>
  <c r="E381" i="1" s="1"/>
  <c r="F364" i="1"/>
  <c r="G364" i="1"/>
  <c r="H364" i="1"/>
  <c r="I364" i="1"/>
  <c r="J364" i="1"/>
  <c r="K364" i="1"/>
  <c r="L364" i="1"/>
  <c r="M364" i="1"/>
  <c r="N364" i="1"/>
  <c r="O364" i="1"/>
  <c r="F363" i="1"/>
  <c r="G363" i="1"/>
  <c r="H363" i="1"/>
  <c r="I363" i="1"/>
  <c r="J363" i="1"/>
  <c r="K363" i="1"/>
  <c r="L363" i="1"/>
  <c r="M363" i="1"/>
  <c r="N363" i="1"/>
  <c r="O363" i="1"/>
  <c r="F362" i="1"/>
  <c r="G362" i="1"/>
  <c r="H362" i="1"/>
  <c r="I362" i="1"/>
  <c r="J362" i="1"/>
  <c r="K362" i="1"/>
  <c r="L362" i="1"/>
  <c r="M362" i="1"/>
  <c r="N362" i="1"/>
  <c r="O362" i="1"/>
  <c r="E362" i="1"/>
  <c r="E363" i="1"/>
  <c r="E364" i="1"/>
  <c r="F361" i="1"/>
  <c r="G361" i="1"/>
  <c r="H361" i="1"/>
  <c r="I361" i="1"/>
  <c r="J361" i="1"/>
  <c r="K361" i="1"/>
  <c r="L361" i="1"/>
  <c r="M361" i="1"/>
  <c r="N361" i="1"/>
  <c r="O361" i="1"/>
  <c r="E361" i="1"/>
  <c r="F339" i="1"/>
  <c r="G339" i="1"/>
  <c r="H339" i="1"/>
  <c r="I339" i="1"/>
  <c r="J339" i="1"/>
  <c r="K339" i="1"/>
  <c r="L339" i="1"/>
  <c r="M339" i="1"/>
  <c r="N339" i="1"/>
  <c r="O339" i="1"/>
  <c r="F338" i="1"/>
  <c r="G338" i="1"/>
  <c r="H338" i="1"/>
  <c r="I338" i="1"/>
  <c r="J338" i="1"/>
  <c r="K338" i="1"/>
  <c r="L338" i="1"/>
  <c r="M338" i="1"/>
  <c r="N338" i="1"/>
  <c r="O338" i="1"/>
  <c r="F337" i="1"/>
  <c r="G337" i="1"/>
  <c r="H337" i="1"/>
  <c r="I337" i="1"/>
  <c r="J337" i="1"/>
  <c r="K337" i="1"/>
  <c r="L337" i="1"/>
  <c r="M337" i="1"/>
  <c r="N337" i="1"/>
  <c r="O337" i="1"/>
  <c r="E337" i="1"/>
  <c r="E338" i="1"/>
  <c r="E339" i="1"/>
  <c r="F336" i="1"/>
  <c r="G336" i="1"/>
  <c r="H336" i="1"/>
  <c r="I336" i="1"/>
  <c r="J336" i="1"/>
  <c r="K336" i="1"/>
  <c r="L336" i="1"/>
  <c r="M336" i="1"/>
  <c r="N336" i="1"/>
  <c r="O336" i="1"/>
  <c r="E336" i="1"/>
  <c r="F304" i="1"/>
  <c r="G304" i="1"/>
  <c r="H304" i="1"/>
  <c r="I304" i="1"/>
  <c r="J304" i="1"/>
  <c r="K304" i="1"/>
  <c r="L304" i="1"/>
  <c r="L244" i="1" s="1"/>
  <c r="L239" i="1" s="1"/>
  <c r="M304" i="1"/>
  <c r="M244" i="1" s="1"/>
  <c r="N304" i="1"/>
  <c r="N244" i="1" s="1"/>
  <c r="N239" i="1" s="1"/>
  <c r="O304" i="1"/>
  <c r="O244" i="1" s="1"/>
  <c r="O239" i="1" s="1"/>
  <c r="F303" i="1"/>
  <c r="G303" i="1"/>
  <c r="H303" i="1"/>
  <c r="I303" i="1"/>
  <c r="J303" i="1"/>
  <c r="K303" i="1"/>
  <c r="L303" i="1"/>
  <c r="L243" i="1" s="1"/>
  <c r="M303" i="1"/>
  <c r="M243" i="1" s="1"/>
  <c r="N303" i="1"/>
  <c r="N243" i="1" s="1"/>
  <c r="O303" i="1"/>
  <c r="O243" i="1" s="1"/>
  <c r="F302" i="1"/>
  <c r="G302" i="1"/>
  <c r="H302" i="1"/>
  <c r="I302" i="1"/>
  <c r="J302" i="1"/>
  <c r="K302" i="1"/>
  <c r="L302" i="1"/>
  <c r="L242" i="1" s="1"/>
  <c r="L237" i="1" s="1"/>
  <c r="M302" i="1"/>
  <c r="M242" i="1" s="1"/>
  <c r="N302" i="1"/>
  <c r="N242" i="1" s="1"/>
  <c r="N237" i="1" s="1"/>
  <c r="O302" i="1"/>
  <c r="O242" i="1" s="1"/>
  <c r="O237" i="1" s="1"/>
  <c r="E302" i="1"/>
  <c r="E303" i="1"/>
  <c r="E304" i="1"/>
  <c r="F301" i="1"/>
  <c r="G301" i="1"/>
  <c r="H301" i="1"/>
  <c r="I301" i="1"/>
  <c r="J301" i="1"/>
  <c r="K301" i="1"/>
  <c r="L301" i="1"/>
  <c r="L241" i="1" s="1"/>
  <c r="L236" i="1" s="1"/>
  <c r="M301" i="1"/>
  <c r="M241" i="1" s="1"/>
  <c r="M236" i="1" s="1"/>
  <c r="N301" i="1"/>
  <c r="N241" i="1" s="1"/>
  <c r="N236" i="1" s="1"/>
  <c r="O301" i="1"/>
  <c r="O241" i="1" s="1"/>
  <c r="O236" i="1" s="1"/>
  <c r="E301" i="1"/>
  <c r="F295" i="1"/>
  <c r="G295" i="1"/>
  <c r="H295" i="1"/>
  <c r="I295" i="1"/>
  <c r="J295" i="1"/>
  <c r="K295" i="1"/>
  <c r="L295" i="1"/>
  <c r="M295" i="1"/>
  <c r="N295" i="1"/>
  <c r="O295" i="1"/>
  <c r="E295" i="1"/>
  <c r="F249" i="1"/>
  <c r="G249" i="1"/>
  <c r="H249" i="1"/>
  <c r="I249" i="1"/>
  <c r="J249" i="1"/>
  <c r="K249" i="1"/>
  <c r="F248" i="1"/>
  <c r="G248" i="1"/>
  <c r="H248" i="1"/>
  <c r="I248" i="1"/>
  <c r="J248" i="1"/>
  <c r="K248" i="1"/>
  <c r="F247" i="1"/>
  <c r="G247" i="1"/>
  <c r="H247" i="1"/>
  <c r="I247" i="1"/>
  <c r="J247" i="1"/>
  <c r="K247" i="1"/>
  <c r="E247" i="1"/>
  <c r="E248" i="1"/>
  <c r="E249" i="1"/>
  <c r="F246" i="1"/>
  <c r="G246" i="1"/>
  <c r="H246" i="1"/>
  <c r="I246" i="1"/>
  <c r="J246" i="1"/>
  <c r="K246" i="1"/>
  <c r="E246" i="1"/>
  <c r="F219" i="1"/>
  <c r="G219" i="1"/>
  <c r="H219" i="1"/>
  <c r="I219" i="1"/>
  <c r="J219" i="1"/>
  <c r="K219" i="1"/>
  <c r="F218" i="1"/>
  <c r="G218" i="1"/>
  <c r="H218" i="1"/>
  <c r="I218" i="1"/>
  <c r="J218" i="1"/>
  <c r="K218" i="1"/>
  <c r="F217" i="1"/>
  <c r="G217" i="1"/>
  <c r="H217" i="1"/>
  <c r="I217" i="1"/>
  <c r="J217" i="1"/>
  <c r="K217" i="1"/>
  <c r="E217" i="1"/>
  <c r="E218" i="1"/>
  <c r="E219" i="1"/>
  <c r="F216" i="1"/>
  <c r="G216" i="1"/>
  <c r="H216" i="1"/>
  <c r="I216" i="1"/>
  <c r="J216" i="1"/>
  <c r="K216" i="1"/>
  <c r="E216" i="1"/>
  <c r="F209" i="1"/>
  <c r="G209" i="1"/>
  <c r="H209" i="1"/>
  <c r="I209" i="1"/>
  <c r="J209" i="1"/>
  <c r="K209" i="1"/>
  <c r="L209" i="1"/>
  <c r="M209" i="1"/>
  <c r="N209" i="1"/>
  <c r="O209" i="1"/>
  <c r="F208" i="1"/>
  <c r="G208" i="1"/>
  <c r="H208" i="1"/>
  <c r="I208" i="1"/>
  <c r="J208" i="1"/>
  <c r="K208" i="1"/>
  <c r="L208" i="1"/>
  <c r="N208" i="1"/>
  <c r="O208" i="1"/>
  <c r="F207" i="1"/>
  <c r="G207" i="1"/>
  <c r="H207" i="1"/>
  <c r="I207" i="1"/>
  <c r="J207" i="1"/>
  <c r="K207" i="1"/>
  <c r="L207" i="1"/>
  <c r="M207" i="1"/>
  <c r="N207" i="1"/>
  <c r="O207" i="1"/>
  <c r="E207" i="1"/>
  <c r="E208" i="1"/>
  <c r="E209" i="1"/>
  <c r="F206" i="1"/>
  <c r="G206" i="1"/>
  <c r="H206" i="1"/>
  <c r="I206" i="1"/>
  <c r="J206" i="1"/>
  <c r="K206" i="1"/>
  <c r="L206" i="1"/>
  <c r="M206" i="1"/>
  <c r="N206" i="1"/>
  <c r="O206" i="1"/>
  <c r="E206" i="1"/>
  <c r="F199" i="1"/>
  <c r="G199" i="1"/>
  <c r="H199" i="1"/>
  <c r="H189" i="1" s="1"/>
  <c r="I199" i="1"/>
  <c r="I189" i="1" s="1"/>
  <c r="J199" i="1"/>
  <c r="J189" i="1" s="1"/>
  <c r="K199" i="1"/>
  <c r="K189" i="1" s="1"/>
  <c r="L199" i="1"/>
  <c r="L189" i="1" s="1"/>
  <c r="M199" i="1"/>
  <c r="M189" i="1" s="1"/>
  <c r="N199" i="1"/>
  <c r="N189" i="1" s="1"/>
  <c r="O199" i="1"/>
  <c r="O189" i="1" s="1"/>
  <c r="F198" i="1"/>
  <c r="F188" i="1" s="1"/>
  <c r="G198" i="1"/>
  <c r="G188" i="1" s="1"/>
  <c r="H198" i="1"/>
  <c r="H188" i="1" s="1"/>
  <c r="I198" i="1"/>
  <c r="I188" i="1" s="1"/>
  <c r="J198" i="1"/>
  <c r="J188" i="1" s="1"/>
  <c r="K198" i="1"/>
  <c r="K188" i="1" s="1"/>
  <c r="L198" i="1"/>
  <c r="L188" i="1" s="1"/>
  <c r="M198" i="1"/>
  <c r="M188" i="1" s="1"/>
  <c r="N198" i="1"/>
  <c r="N188" i="1" s="1"/>
  <c r="O198" i="1"/>
  <c r="O188" i="1" s="1"/>
  <c r="F197" i="1"/>
  <c r="F187" i="1" s="1"/>
  <c r="G197" i="1"/>
  <c r="G187" i="1" s="1"/>
  <c r="H197" i="1"/>
  <c r="H187" i="1" s="1"/>
  <c r="I197" i="1"/>
  <c r="I187" i="1" s="1"/>
  <c r="J197" i="1"/>
  <c r="J187" i="1" s="1"/>
  <c r="K197" i="1"/>
  <c r="K187" i="1" s="1"/>
  <c r="L197" i="1"/>
  <c r="L187" i="1" s="1"/>
  <c r="M197" i="1"/>
  <c r="M187" i="1" s="1"/>
  <c r="N197" i="1"/>
  <c r="O197" i="1"/>
  <c r="E197" i="1"/>
  <c r="E187" i="1" s="1"/>
  <c r="E198" i="1"/>
  <c r="E188" i="1" s="1"/>
  <c r="E199" i="1"/>
  <c r="E189" i="1" s="1"/>
  <c r="F196" i="1"/>
  <c r="F186" i="1" s="1"/>
  <c r="G196" i="1"/>
  <c r="G186" i="1" s="1"/>
  <c r="H196" i="1"/>
  <c r="H186" i="1" s="1"/>
  <c r="I196" i="1"/>
  <c r="I186" i="1" s="1"/>
  <c r="J196" i="1"/>
  <c r="J186" i="1" s="1"/>
  <c r="K196" i="1"/>
  <c r="K186" i="1" s="1"/>
  <c r="L196" i="1"/>
  <c r="L186" i="1" s="1"/>
  <c r="M196" i="1"/>
  <c r="M186" i="1" s="1"/>
  <c r="N196" i="1"/>
  <c r="N186" i="1" s="1"/>
  <c r="O196" i="1"/>
  <c r="O186" i="1" s="1"/>
  <c r="O13" i="1" s="1"/>
  <c r="E196" i="1"/>
  <c r="E186" i="1" s="1"/>
  <c r="F189" i="1"/>
  <c r="G189" i="1"/>
  <c r="F114" i="1"/>
  <c r="G114" i="1"/>
  <c r="H114" i="1"/>
  <c r="I114" i="1"/>
  <c r="J114" i="1"/>
  <c r="K114" i="1"/>
  <c r="F113" i="1"/>
  <c r="G113" i="1"/>
  <c r="H113" i="1"/>
  <c r="I113" i="1"/>
  <c r="J113" i="1"/>
  <c r="K113" i="1"/>
  <c r="F112" i="1"/>
  <c r="G112" i="1"/>
  <c r="H112" i="1"/>
  <c r="I112" i="1"/>
  <c r="J112" i="1"/>
  <c r="K112" i="1"/>
  <c r="E112" i="1"/>
  <c r="E113" i="1"/>
  <c r="E114" i="1"/>
  <c r="F111" i="1"/>
  <c r="F54" i="1" s="1"/>
  <c r="G111" i="1"/>
  <c r="H111" i="1"/>
  <c r="I111" i="1"/>
  <c r="I54" i="1" s="1"/>
  <c r="J111" i="1"/>
  <c r="J54" i="1" s="1"/>
  <c r="K111" i="1"/>
  <c r="E111" i="1"/>
  <c r="F63" i="1"/>
  <c r="G63" i="1"/>
  <c r="H63" i="1"/>
  <c r="I63" i="1"/>
  <c r="J63" i="1"/>
  <c r="K63" i="1"/>
  <c r="E63" i="1"/>
  <c r="M239" i="1" l="1"/>
  <c r="N13" i="1"/>
  <c r="N7" i="1" s="1"/>
  <c r="M13" i="1"/>
  <c r="M7" i="1" s="1"/>
  <c r="M237" i="1"/>
  <c r="O16" i="1"/>
  <c r="N16" i="1"/>
  <c r="M16" i="1"/>
  <c r="N187" i="1"/>
  <c r="N14" i="1" s="1"/>
  <c r="O187" i="1"/>
  <c r="O14" i="1" s="1"/>
  <c r="O238" i="1"/>
  <c r="N238" i="1"/>
  <c r="M238" i="1"/>
  <c r="L238" i="1"/>
  <c r="I57" i="1"/>
  <c r="I241" i="1"/>
  <c r="I236" i="1" s="1"/>
  <c r="I13" i="1" s="1"/>
  <c r="I7" i="1" s="1"/>
  <c r="H56" i="1"/>
  <c r="J57" i="1"/>
  <c r="F57" i="1"/>
  <c r="J241" i="1"/>
  <c r="J236" i="1" s="1"/>
  <c r="J13" i="1" s="1"/>
  <c r="J7" i="1" s="1"/>
  <c r="F241" i="1"/>
  <c r="F236" i="1" s="1"/>
  <c r="F13" i="1" s="1"/>
  <c r="L13" i="1"/>
  <c r="L7" i="1" s="1"/>
  <c r="H54" i="1"/>
  <c r="I55" i="1"/>
  <c r="G56" i="1"/>
  <c r="K54" i="1"/>
  <c r="G54" i="1"/>
  <c r="E55" i="1"/>
  <c r="L14" i="1"/>
  <c r="L8" i="1" s="1"/>
  <c r="H55" i="1"/>
  <c r="F56" i="1"/>
  <c r="H57" i="1"/>
  <c r="E241" i="1"/>
  <c r="E236" i="1" s="1"/>
  <c r="I56" i="1"/>
  <c r="K57" i="1"/>
  <c r="G57" i="1"/>
  <c r="O7" i="1"/>
  <c r="K241" i="1"/>
  <c r="K236" i="1" s="1"/>
  <c r="G241" i="1"/>
  <c r="G236" i="1" s="1"/>
  <c r="I244" i="1"/>
  <c r="I239" i="1" s="1"/>
  <c r="I243" i="1"/>
  <c r="I238" i="1" s="1"/>
  <c r="E244" i="1"/>
  <c r="E239" i="1" s="1"/>
  <c r="J242" i="1"/>
  <c r="J237" i="1" s="1"/>
  <c r="H243" i="1"/>
  <c r="H238" i="1" s="1"/>
  <c r="J244" i="1"/>
  <c r="J239" i="1" s="1"/>
  <c r="F244" i="1"/>
  <c r="F239" i="1" s="1"/>
  <c r="F242" i="1"/>
  <c r="F237" i="1" s="1"/>
  <c r="K55" i="1"/>
  <c r="G55" i="1"/>
  <c r="J56" i="1"/>
  <c r="I242" i="1"/>
  <c r="I237" i="1" s="1"/>
  <c r="K243" i="1"/>
  <c r="K238" i="1" s="1"/>
  <c r="G243" i="1"/>
  <c r="G238" i="1" s="1"/>
  <c r="E243" i="1"/>
  <c r="E238" i="1" s="1"/>
  <c r="J55" i="1"/>
  <c r="F55" i="1"/>
  <c r="E242" i="1"/>
  <c r="E237" i="1" s="1"/>
  <c r="J243" i="1"/>
  <c r="J238" i="1" s="1"/>
  <c r="F243" i="1"/>
  <c r="F238" i="1" s="1"/>
  <c r="H244" i="1"/>
  <c r="H239" i="1" s="1"/>
  <c r="H242" i="1"/>
  <c r="H237" i="1" s="1"/>
  <c r="K242" i="1"/>
  <c r="K237" i="1" s="1"/>
  <c r="G242" i="1"/>
  <c r="G237" i="1" s="1"/>
  <c r="K244" i="1"/>
  <c r="K239" i="1" s="1"/>
  <c r="G244" i="1"/>
  <c r="G239" i="1" s="1"/>
  <c r="H241" i="1"/>
  <c r="H236" i="1" s="1"/>
  <c r="K56" i="1"/>
  <c r="E57" i="1"/>
  <c r="E56" i="1"/>
  <c r="E54" i="1"/>
  <c r="M14" i="1" l="1"/>
  <c r="M8" i="1" s="1"/>
  <c r="E13" i="1"/>
  <c r="E15" i="1"/>
  <c r="E9" i="1" s="1"/>
  <c r="E14" i="1"/>
  <c r="E8" i="1" s="1"/>
  <c r="F15" i="1"/>
  <c r="F9" i="1" s="1"/>
  <c r="N15" i="1"/>
  <c r="N9" i="1" s="1"/>
  <c r="O15" i="1"/>
  <c r="O9" i="1" s="1"/>
  <c r="I15" i="1"/>
  <c r="I9" i="1" s="1"/>
  <c r="M15" i="1"/>
  <c r="J16" i="1"/>
  <c r="J10" i="1" s="1"/>
  <c r="H13" i="1"/>
  <c r="H7" i="1" s="1"/>
  <c r="H53" i="1"/>
  <c r="K13" i="1"/>
  <c r="K7" i="1" s="1"/>
  <c r="I14" i="1"/>
  <c r="I8" i="1" s="1"/>
  <c r="H14" i="1"/>
  <c r="H8" i="1" s="1"/>
  <c r="O8" i="1"/>
  <c r="O10" i="1"/>
  <c r="M10" i="1"/>
  <c r="N10" i="1"/>
  <c r="L15" i="1"/>
  <c r="L9" i="1" s="1"/>
  <c r="L16" i="1"/>
  <c r="L10" i="1" s="1"/>
  <c r="N8" i="1"/>
  <c r="F7" i="1"/>
  <c r="I53" i="1"/>
  <c r="G13" i="1"/>
  <c r="G7" i="1" s="1"/>
  <c r="G14" i="1"/>
  <c r="G8" i="1" s="1"/>
  <c r="H16" i="1"/>
  <c r="H10" i="1" s="1"/>
  <c r="L53" i="1"/>
  <c r="F16" i="1"/>
  <c r="F10" i="1" s="1"/>
  <c r="I16" i="1"/>
  <c r="I10" i="1" s="1"/>
  <c r="H15" i="1"/>
  <c r="H9" i="1" s="1"/>
  <c r="K16" i="1"/>
  <c r="K10" i="1" s="1"/>
  <c r="F53" i="1"/>
  <c r="G53" i="1"/>
  <c r="G15" i="1"/>
  <c r="G9" i="1" s="1"/>
  <c r="G16" i="1"/>
  <c r="G10" i="1" s="1"/>
  <c r="F14" i="1"/>
  <c r="F8" i="1" s="1"/>
  <c r="J14" i="1"/>
  <c r="J8" i="1" s="1"/>
  <c r="J15" i="1"/>
  <c r="J9" i="1" s="1"/>
  <c r="K15" i="1"/>
  <c r="K9" i="1" s="1"/>
  <c r="J53" i="1"/>
  <c r="E16" i="1"/>
  <c r="E10" i="1" s="1"/>
  <c r="K14" i="1"/>
  <c r="K8" i="1" s="1"/>
  <c r="K53" i="1"/>
  <c r="F6" i="1" l="1"/>
  <c r="E7" i="1"/>
  <c r="E6" i="1" s="1"/>
  <c r="E12" i="1"/>
  <c r="M9" i="1"/>
  <c r="D13" i="1"/>
  <c r="F761" i="1"/>
  <c r="G761" i="1"/>
  <c r="H761" i="1"/>
  <c r="I761" i="1"/>
  <c r="J761" i="1"/>
  <c r="K761" i="1"/>
  <c r="L761" i="1"/>
  <c r="M761" i="1"/>
  <c r="N761" i="1"/>
  <c r="O761" i="1"/>
  <c r="E761" i="1"/>
  <c r="F756" i="1"/>
  <c r="G756" i="1"/>
  <c r="H756" i="1"/>
  <c r="I756" i="1"/>
  <c r="J756" i="1"/>
  <c r="K756" i="1"/>
  <c r="L756" i="1"/>
  <c r="M756" i="1"/>
  <c r="N756" i="1"/>
  <c r="O756" i="1"/>
  <c r="E756" i="1"/>
  <c r="F751" i="1"/>
  <c r="G751" i="1"/>
  <c r="H751" i="1"/>
  <c r="I751" i="1"/>
  <c r="J751" i="1"/>
  <c r="K751" i="1"/>
  <c r="L751" i="1"/>
  <c r="M751" i="1"/>
  <c r="N751" i="1"/>
  <c r="O751" i="1"/>
  <c r="E751" i="1"/>
  <c r="F746" i="1"/>
  <c r="G746" i="1"/>
  <c r="H746" i="1"/>
  <c r="I746" i="1"/>
  <c r="J746" i="1"/>
  <c r="K746" i="1"/>
  <c r="L746" i="1"/>
  <c r="M746" i="1"/>
  <c r="N746" i="1"/>
  <c r="O746" i="1"/>
  <c r="E746" i="1"/>
  <c r="F741" i="1"/>
  <c r="G741" i="1"/>
  <c r="H741" i="1"/>
  <c r="I741" i="1"/>
  <c r="J741" i="1"/>
  <c r="K741" i="1"/>
  <c r="L741" i="1"/>
  <c r="M741" i="1"/>
  <c r="N741" i="1"/>
  <c r="O741" i="1"/>
  <c r="E741" i="1"/>
  <c r="F736" i="1"/>
  <c r="G736" i="1"/>
  <c r="H736" i="1"/>
  <c r="I736" i="1"/>
  <c r="J736" i="1"/>
  <c r="K736" i="1"/>
  <c r="L736" i="1"/>
  <c r="M736" i="1"/>
  <c r="N736" i="1"/>
  <c r="O736" i="1"/>
  <c r="E736" i="1"/>
  <c r="F731" i="1"/>
  <c r="G731" i="1"/>
  <c r="H731" i="1"/>
  <c r="I731" i="1"/>
  <c r="J731" i="1"/>
  <c r="K731" i="1"/>
  <c r="L731" i="1"/>
  <c r="M731" i="1"/>
  <c r="N731" i="1"/>
  <c r="O731" i="1"/>
  <c r="E731" i="1"/>
  <c r="F726" i="1"/>
  <c r="G726" i="1"/>
  <c r="H726" i="1"/>
  <c r="I726" i="1"/>
  <c r="J726" i="1"/>
  <c r="K726" i="1"/>
  <c r="L726" i="1"/>
  <c r="M726" i="1"/>
  <c r="N726" i="1"/>
  <c r="O726" i="1"/>
  <c r="E726" i="1"/>
  <c r="F721" i="1"/>
  <c r="G721" i="1"/>
  <c r="H721" i="1"/>
  <c r="I721" i="1"/>
  <c r="J721" i="1"/>
  <c r="K721" i="1"/>
  <c r="L721" i="1"/>
  <c r="M721" i="1"/>
  <c r="N721" i="1"/>
  <c r="O721" i="1"/>
  <c r="E721" i="1"/>
  <c r="F716" i="1"/>
  <c r="G716" i="1"/>
  <c r="H716" i="1"/>
  <c r="I716" i="1"/>
  <c r="J716" i="1"/>
  <c r="K716" i="1"/>
  <c r="L716" i="1"/>
  <c r="M716" i="1"/>
  <c r="E716" i="1"/>
  <c r="F711" i="1"/>
  <c r="G711" i="1"/>
  <c r="H711" i="1"/>
  <c r="I711" i="1"/>
  <c r="J711" i="1"/>
  <c r="K711" i="1"/>
  <c r="L711" i="1"/>
  <c r="M711" i="1"/>
  <c r="N711" i="1"/>
  <c r="O711" i="1"/>
  <c r="E711" i="1"/>
  <c r="F706" i="1"/>
  <c r="G706" i="1"/>
  <c r="H706" i="1"/>
  <c r="I706" i="1"/>
  <c r="J706" i="1"/>
  <c r="K706" i="1"/>
  <c r="L706" i="1"/>
  <c r="M706" i="1"/>
  <c r="N706" i="1"/>
  <c r="O706" i="1"/>
  <c r="E706" i="1"/>
  <c r="F701" i="1"/>
  <c r="G701" i="1"/>
  <c r="H701" i="1"/>
  <c r="I701" i="1"/>
  <c r="J701" i="1"/>
  <c r="K701" i="1"/>
  <c r="L701" i="1"/>
  <c r="M701" i="1"/>
  <c r="N701" i="1"/>
  <c r="O701" i="1"/>
  <c r="E701" i="1"/>
  <c r="F696" i="1"/>
  <c r="G696" i="1"/>
  <c r="H696" i="1"/>
  <c r="I696" i="1"/>
  <c r="J696" i="1"/>
  <c r="K696" i="1"/>
  <c r="L696" i="1"/>
  <c r="E696" i="1"/>
  <c r="F691" i="1"/>
  <c r="G691" i="1"/>
  <c r="H691" i="1"/>
  <c r="I691" i="1"/>
  <c r="J691" i="1"/>
  <c r="K691" i="1"/>
  <c r="M691" i="1"/>
  <c r="N691" i="1"/>
  <c r="O691" i="1"/>
  <c r="E691" i="1"/>
  <c r="F676" i="1"/>
  <c r="G676" i="1"/>
  <c r="H676" i="1"/>
  <c r="I676" i="1"/>
  <c r="J676" i="1"/>
  <c r="K676" i="1"/>
  <c r="L676" i="1"/>
  <c r="M676" i="1"/>
  <c r="N676" i="1"/>
  <c r="O676" i="1"/>
  <c r="E676" i="1"/>
  <c r="F671" i="1"/>
  <c r="G671" i="1"/>
  <c r="H671" i="1"/>
  <c r="I671" i="1"/>
  <c r="J671" i="1"/>
  <c r="K671" i="1"/>
  <c r="L671" i="1"/>
  <c r="M671" i="1"/>
  <c r="N671" i="1"/>
  <c r="O671" i="1"/>
  <c r="E671" i="1"/>
  <c r="O651" i="1"/>
  <c r="F651" i="1"/>
  <c r="G651" i="1"/>
  <c r="H651" i="1"/>
  <c r="I651" i="1"/>
  <c r="J651" i="1"/>
  <c r="K651" i="1"/>
  <c r="L651" i="1"/>
  <c r="M651" i="1"/>
  <c r="N651" i="1"/>
  <c r="E651" i="1"/>
  <c r="F646" i="1"/>
  <c r="G646" i="1"/>
  <c r="H646" i="1"/>
  <c r="I646" i="1"/>
  <c r="J646" i="1"/>
  <c r="K646" i="1"/>
  <c r="L646" i="1"/>
  <c r="M646" i="1"/>
  <c r="N646" i="1"/>
  <c r="O646" i="1"/>
  <c r="E646" i="1"/>
  <c r="F641" i="1"/>
  <c r="G641" i="1"/>
  <c r="H641" i="1"/>
  <c r="I641" i="1"/>
  <c r="J641" i="1"/>
  <c r="K641" i="1"/>
  <c r="L641" i="1"/>
  <c r="M641" i="1"/>
  <c r="N641" i="1"/>
  <c r="O641" i="1"/>
  <c r="E641" i="1"/>
  <c r="F636" i="1"/>
  <c r="G636" i="1"/>
  <c r="H636" i="1"/>
  <c r="I636" i="1"/>
  <c r="J636" i="1"/>
  <c r="K636" i="1"/>
  <c r="L636" i="1"/>
  <c r="M636" i="1"/>
  <c r="N636" i="1"/>
  <c r="O636" i="1"/>
  <c r="E636" i="1"/>
  <c r="F631" i="1"/>
  <c r="G631" i="1"/>
  <c r="H631" i="1"/>
  <c r="I631" i="1"/>
  <c r="J631" i="1"/>
  <c r="K631" i="1"/>
  <c r="L631" i="1"/>
  <c r="M631" i="1"/>
  <c r="N631" i="1"/>
  <c r="O631" i="1"/>
  <c r="E631" i="1"/>
  <c r="N626" i="1"/>
  <c r="O626" i="1"/>
  <c r="F626" i="1"/>
  <c r="G626" i="1"/>
  <c r="H626" i="1"/>
  <c r="I626" i="1"/>
  <c r="J626" i="1"/>
  <c r="K626" i="1"/>
  <c r="L626" i="1"/>
  <c r="M626" i="1"/>
  <c r="E626" i="1"/>
  <c r="F621" i="1"/>
  <c r="G621" i="1"/>
  <c r="H621" i="1"/>
  <c r="I621" i="1"/>
  <c r="J621" i="1"/>
  <c r="K621" i="1"/>
  <c r="L621" i="1"/>
  <c r="M621" i="1"/>
  <c r="N621" i="1"/>
  <c r="O621" i="1"/>
  <c r="E621" i="1"/>
  <c r="F616" i="1"/>
  <c r="G616" i="1"/>
  <c r="H616" i="1"/>
  <c r="I616" i="1"/>
  <c r="J616" i="1"/>
  <c r="K616" i="1"/>
  <c r="L616" i="1"/>
  <c r="M616" i="1"/>
  <c r="N616" i="1"/>
  <c r="O616" i="1"/>
  <c r="E616" i="1"/>
  <c r="F611" i="1"/>
  <c r="G611" i="1"/>
  <c r="H611" i="1"/>
  <c r="I611" i="1"/>
  <c r="J611" i="1"/>
  <c r="K611" i="1"/>
  <c r="L611" i="1"/>
  <c r="M611" i="1"/>
  <c r="N611" i="1"/>
  <c r="O611" i="1"/>
  <c r="E611" i="1"/>
  <c r="F606" i="1"/>
  <c r="G606" i="1"/>
  <c r="H606" i="1"/>
  <c r="I606" i="1"/>
  <c r="J606" i="1"/>
  <c r="K606" i="1"/>
  <c r="L606" i="1"/>
  <c r="M606" i="1"/>
  <c r="N606" i="1"/>
  <c r="O606" i="1"/>
  <c r="E606" i="1"/>
  <c r="F601" i="1"/>
  <c r="G601" i="1"/>
  <c r="H601" i="1"/>
  <c r="I601" i="1"/>
  <c r="J601" i="1"/>
  <c r="K601" i="1"/>
  <c r="L601" i="1"/>
  <c r="M601" i="1"/>
  <c r="N601" i="1"/>
  <c r="O601" i="1"/>
  <c r="E601" i="1"/>
  <c r="F596" i="1"/>
  <c r="G596" i="1"/>
  <c r="H596" i="1"/>
  <c r="I596" i="1"/>
  <c r="J596" i="1"/>
  <c r="K596" i="1"/>
  <c r="L596" i="1"/>
  <c r="M596" i="1"/>
  <c r="N596" i="1"/>
  <c r="O596" i="1"/>
  <c r="E596" i="1"/>
  <c r="F591" i="1"/>
  <c r="G591" i="1"/>
  <c r="H591" i="1"/>
  <c r="I591" i="1"/>
  <c r="J591" i="1"/>
  <c r="K591" i="1"/>
  <c r="L591" i="1"/>
  <c r="M591" i="1"/>
  <c r="N591" i="1"/>
  <c r="O591" i="1"/>
  <c r="E591" i="1"/>
  <c r="F586" i="1"/>
  <c r="G586" i="1"/>
  <c r="H586" i="1"/>
  <c r="I586" i="1"/>
  <c r="J586" i="1"/>
  <c r="K586" i="1"/>
  <c r="L586" i="1"/>
  <c r="M586" i="1"/>
  <c r="N586" i="1"/>
  <c r="O586" i="1"/>
  <c r="E586" i="1"/>
  <c r="F581" i="1"/>
  <c r="G581" i="1"/>
  <c r="H581" i="1"/>
  <c r="I581" i="1"/>
  <c r="J581" i="1"/>
  <c r="K581" i="1"/>
  <c r="L581" i="1"/>
  <c r="M581" i="1"/>
  <c r="N581" i="1"/>
  <c r="O581" i="1"/>
  <c r="E581" i="1"/>
  <c r="F576" i="1" l="1"/>
  <c r="G576" i="1"/>
  <c r="H576" i="1"/>
  <c r="I576" i="1"/>
  <c r="J576" i="1"/>
  <c r="K576" i="1"/>
  <c r="L576" i="1"/>
  <c r="M576" i="1"/>
  <c r="N576" i="1"/>
  <c r="O576" i="1"/>
  <c r="E576" i="1"/>
  <c r="F571" i="1"/>
  <c r="G571" i="1"/>
  <c r="H571" i="1"/>
  <c r="I571" i="1"/>
  <c r="J571" i="1"/>
  <c r="K571" i="1"/>
  <c r="L571" i="1"/>
  <c r="M571" i="1"/>
  <c r="N571" i="1"/>
  <c r="O571" i="1"/>
  <c r="E571" i="1"/>
  <c r="F566" i="1"/>
  <c r="G566" i="1"/>
  <c r="H566" i="1"/>
  <c r="I566" i="1"/>
  <c r="J566" i="1"/>
  <c r="K566" i="1"/>
  <c r="L566" i="1"/>
  <c r="M566" i="1"/>
  <c r="N566" i="1"/>
  <c r="O566" i="1"/>
  <c r="E566" i="1"/>
  <c r="F561" i="1"/>
  <c r="G561" i="1"/>
  <c r="H561" i="1"/>
  <c r="I561" i="1"/>
  <c r="J561" i="1"/>
  <c r="K561" i="1"/>
  <c r="L561" i="1"/>
  <c r="M561" i="1"/>
  <c r="N561" i="1"/>
  <c r="O561" i="1"/>
  <c r="E561" i="1"/>
  <c r="F556" i="1"/>
  <c r="G556" i="1"/>
  <c r="H556" i="1"/>
  <c r="I556" i="1"/>
  <c r="J556" i="1"/>
  <c r="K556" i="1"/>
  <c r="L556" i="1"/>
  <c r="M556" i="1"/>
  <c r="N556" i="1"/>
  <c r="O556" i="1"/>
  <c r="E556" i="1"/>
  <c r="F551" i="1"/>
  <c r="G551" i="1"/>
  <c r="H551" i="1"/>
  <c r="I551" i="1"/>
  <c r="J551" i="1"/>
  <c r="K551" i="1"/>
  <c r="L551" i="1"/>
  <c r="M551" i="1"/>
  <c r="N551" i="1"/>
  <c r="O551" i="1"/>
  <c r="E551" i="1"/>
  <c r="F546" i="1"/>
  <c r="G546" i="1"/>
  <c r="H546" i="1"/>
  <c r="I546" i="1"/>
  <c r="J546" i="1"/>
  <c r="K546" i="1"/>
  <c r="L546" i="1"/>
  <c r="M546" i="1"/>
  <c r="N546" i="1"/>
  <c r="O546" i="1"/>
  <c r="E546" i="1"/>
  <c r="F541" i="1"/>
  <c r="G541" i="1"/>
  <c r="H541" i="1"/>
  <c r="I541" i="1"/>
  <c r="J541" i="1"/>
  <c r="K541" i="1"/>
  <c r="L541" i="1"/>
  <c r="M541" i="1"/>
  <c r="N541" i="1"/>
  <c r="O541" i="1"/>
  <c r="E541" i="1"/>
  <c r="F536" i="1"/>
  <c r="G536" i="1"/>
  <c r="H536" i="1"/>
  <c r="I536" i="1"/>
  <c r="J536" i="1"/>
  <c r="K536" i="1"/>
  <c r="L536" i="1"/>
  <c r="M536" i="1"/>
  <c r="N536" i="1"/>
  <c r="O536" i="1"/>
  <c r="E536" i="1"/>
  <c r="F531" i="1"/>
  <c r="G531" i="1"/>
  <c r="H531" i="1"/>
  <c r="I531" i="1"/>
  <c r="J531" i="1"/>
  <c r="K531" i="1"/>
  <c r="L531" i="1"/>
  <c r="M531" i="1"/>
  <c r="N531" i="1"/>
  <c r="O531" i="1"/>
  <c r="E531" i="1"/>
  <c r="F521" i="1"/>
  <c r="G521" i="1"/>
  <c r="H521" i="1"/>
  <c r="I521" i="1"/>
  <c r="J521" i="1"/>
  <c r="K521" i="1"/>
  <c r="L521" i="1"/>
  <c r="M521" i="1"/>
  <c r="N521" i="1"/>
  <c r="O521" i="1"/>
  <c r="E521" i="1"/>
  <c r="F501" i="1"/>
  <c r="G501" i="1"/>
  <c r="H501" i="1"/>
  <c r="I501" i="1"/>
  <c r="J501" i="1"/>
  <c r="K501" i="1"/>
  <c r="L501" i="1"/>
  <c r="M501" i="1"/>
  <c r="N501" i="1"/>
  <c r="O501" i="1"/>
  <c r="E501" i="1"/>
  <c r="F496" i="1"/>
  <c r="G496" i="1"/>
  <c r="H496" i="1"/>
  <c r="I496" i="1"/>
  <c r="J496" i="1"/>
  <c r="K496" i="1"/>
  <c r="L496" i="1"/>
  <c r="M496" i="1"/>
  <c r="N496" i="1"/>
  <c r="O496" i="1"/>
  <c r="E496" i="1"/>
  <c r="F491" i="1"/>
  <c r="G491" i="1"/>
  <c r="H491" i="1"/>
  <c r="I491" i="1"/>
  <c r="J491" i="1"/>
  <c r="K491" i="1"/>
  <c r="L491" i="1"/>
  <c r="M491" i="1"/>
  <c r="N491" i="1"/>
  <c r="O491" i="1"/>
  <c r="E491" i="1"/>
  <c r="F486" i="1"/>
  <c r="G486" i="1"/>
  <c r="H486" i="1"/>
  <c r="I486" i="1"/>
  <c r="J486" i="1"/>
  <c r="K486" i="1"/>
  <c r="L486" i="1"/>
  <c r="M486" i="1"/>
  <c r="N486" i="1"/>
  <c r="O486" i="1"/>
  <c r="E486" i="1"/>
  <c r="F481" i="1"/>
  <c r="G481" i="1"/>
  <c r="H481" i="1"/>
  <c r="I481" i="1"/>
  <c r="J481" i="1"/>
  <c r="K481" i="1"/>
  <c r="L481" i="1"/>
  <c r="M481" i="1"/>
  <c r="N481" i="1"/>
  <c r="O481" i="1"/>
  <c r="E481" i="1"/>
  <c r="F476" i="1"/>
  <c r="G476" i="1"/>
  <c r="H476" i="1"/>
  <c r="I476" i="1"/>
  <c r="J476" i="1"/>
  <c r="K476" i="1"/>
  <c r="L476" i="1"/>
  <c r="M476" i="1"/>
  <c r="N476" i="1"/>
  <c r="O476" i="1"/>
  <c r="E476" i="1"/>
  <c r="F471" i="1"/>
  <c r="G471" i="1"/>
  <c r="H471" i="1"/>
  <c r="I471" i="1"/>
  <c r="J471" i="1"/>
  <c r="K471" i="1"/>
  <c r="L471" i="1"/>
  <c r="M471" i="1"/>
  <c r="N471" i="1"/>
  <c r="O471" i="1"/>
  <c r="E471" i="1"/>
  <c r="F466" i="1"/>
  <c r="G466" i="1"/>
  <c r="H466" i="1"/>
  <c r="I466" i="1"/>
  <c r="J466" i="1"/>
  <c r="K466" i="1"/>
  <c r="L466" i="1"/>
  <c r="M466" i="1"/>
  <c r="N466" i="1"/>
  <c r="O466" i="1"/>
  <c r="E466" i="1"/>
  <c r="F461" i="1"/>
  <c r="G461" i="1"/>
  <c r="H461" i="1"/>
  <c r="I461" i="1"/>
  <c r="J461" i="1"/>
  <c r="K461" i="1"/>
  <c r="L461" i="1"/>
  <c r="M461" i="1"/>
  <c r="N461" i="1"/>
  <c r="O461" i="1"/>
  <c r="E461" i="1"/>
  <c r="F456" i="1"/>
  <c r="G456" i="1"/>
  <c r="H456" i="1"/>
  <c r="I456" i="1"/>
  <c r="J456" i="1"/>
  <c r="K456" i="1"/>
  <c r="L456" i="1"/>
  <c r="O456" i="1"/>
  <c r="E456" i="1"/>
  <c r="F451" i="1"/>
  <c r="G451" i="1"/>
  <c r="H451" i="1"/>
  <c r="I451" i="1"/>
  <c r="J451" i="1"/>
  <c r="K451" i="1"/>
  <c r="L451" i="1"/>
  <c r="M451" i="1"/>
  <c r="N451" i="1"/>
  <c r="O451" i="1"/>
  <c r="E451" i="1"/>
  <c r="F446" i="1"/>
  <c r="G446" i="1"/>
  <c r="H446" i="1"/>
  <c r="I446" i="1"/>
  <c r="J446" i="1"/>
  <c r="K446" i="1"/>
  <c r="L446" i="1"/>
  <c r="M446" i="1"/>
  <c r="N446" i="1"/>
  <c r="O446" i="1"/>
  <c r="E446" i="1"/>
  <c r="F436" i="1"/>
  <c r="G436" i="1"/>
  <c r="H436" i="1"/>
  <c r="I436" i="1"/>
  <c r="J436" i="1"/>
  <c r="K436" i="1"/>
  <c r="L436" i="1"/>
  <c r="M436" i="1"/>
  <c r="N436" i="1"/>
  <c r="O436" i="1"/>
  <c r="E436" i="1"/>
  <c r="F431" i="1"/>
  <c r="G431" i="1"/>
  <c r="H431" i="1"/>
  <c r="I431" i="1"/>
  <c r="J431" i="1"/>
  <c r="K431" i="1"/>
  <c r="L431" i="1"/>
  <c r="M431" i="1"/>
  <c r="N431" i="1"/>
  <c r="O431" i="1"/>
  <c r="E431" i="1"/>
  <c r="F426" i="1"/>
  <c r="G426" i="1"/>
  <c r="H426" i="1"/>
  <c r="I426" i="1"/>
  <c r="J426" i="1"/>
  <c r="K426" i="1"/>
  <c r="L426" i="1"/>
  <c r="M426" i="1"/>
  <c r="N426" i="1"/>
  <c r="O426" i="1"/>
  <c r="E426" i="1"/>
  <c r="F421" i="1"/>
  <c r="G421" i="1"/>
  <c r="H421" i="1"/>
  <c r="I421" i="1"/>
  <c r="J421" i="1"/>
  <c r="K421" i="1"/>
  <c r="L421" i="1"/>
  <c r="M421" i="1"/>
  <c r="N421" i="1"/>
  <c r="O421" i="1"/>
  <c r="E421" i="1"/>
  <c r="F416" i="1"/>
  <c r="G416" i="1"/>
  <c r="H416" i="1"/>
  <c r="I416" i="1"/>
  <c r="J416" i="1"/>
  <c r="K416" i="1"/>
  <c r="L416" i="1"/>
  <c r="M416" i="1"/>
  <c r="N416" i="1"/>
  <c r="O416" i="1"/>
  <c r="E416" i="1"/>
  <c r="F411" i="1"/>
  <c r="G411" i="1"/>
  <c r="H411" i="1"/>
  <c r="I411" i="1"/>
  <c r="J411" i="1"/>
  <c r="K411" i="1"/>
  <c r="L411" i="1"/>
  <c r="M411" i="1"/>
  <c r="N411" i="1"/>
  <c r="O411" i="1"/>
  <c r="E411" i="1"/>
  <c r="F406" i="1"/>
  <c r="G406" i="1"/>
  <c r="H406" i="1"/>
  <c r="I406" i="1"/>
  <c r="J406" i="1"/>
  <c r="K406" i="1"/>
  <c r="L406" i="1"/>
  <c r="M406" i="1"/>
  <c r="N406" i="1"/>
  <c r="O406" i="1"/>
  <c r="E406" i="1"/>
  <c r="F401" i="1"/>
  <c r="G401" i="1"/>
  <c r="H401" i="1"/>
  <c r="I401" i="1"/>
  <c r="J401" i="1"/>
  <c r="K401" i="1"/>
  <c r="L401" i="1"/>
  <c r="M401" i="1"/>
  <c r="N401" i="1"/>
  <c r="O401" i="1"/>
  <c r="E401" i="1"/>
  <c r="F396" i="1"/>
  <c r="G396" i="1"/>
  <c r="H396" i="1"/>
  <c r="I396" i="1"/>
  <c r="J396" i="1"/>
  <c r="K396" i="1"/>
  <c r="L396" i="1"/>
  <c r="M396" i="1"/>
  <c r="N396" i="1"/>
  <c r="O396" i="1"/>
  <c r="E396" i="1"/>
  <c r="F391" i="1"/>
  <c r="G391" i="1"/>
  <c r="H391" i="1"/>
  <c r="I391" i="1"/>
  <c r="J391" i="1"/>
  <c r="K391" i="1"/>
  <c r="L391" i="1"/>
  <c r="M391" i="1"/>
  <c r="N391" i="1"/>
  <c r="O391" i="1"/>
  <c r="E391" i="1"/>
  <c r="F386" i="1"/>
  <c r="G386" i="1"/>
  <c r="H386" i="1"/>
  <c r="I386" i="1"/>
  <c r="J386" i="1"/>
  <c r="K386" i="1"/>
  <c r="L386" i="1"/>
  <c r="M386" i="1"/>
  <c r="N386" i="1"/>
  <c r="O386" i="1"/>
  <c r="E386" i="1"/>
  <c r="F375" i="1"/>
  <c r="G375" i="1"/>
  <c r="H375" i="1"/>
  <c r="I375" i="1"/>
  <c r="J375" i="1"/>
  <c r="K375" i="1"/>
  <c r="L375" i="1"/>
  <c r="M375" i="1"/>
  <c r="N375" i="1"/>
  <c r="O375" i="1"/>
  <c r="E375" i="1"/>
  <c r="F380" i="1"/>
  <c r="G380" i="1"/>
  <c r="H380" i="1"/>
  <c r="I380" i="1"/>
  <c r="J380" i="1"/>
  <c r="K380" i="1"/>
  <c r="L380" i="1"/>
  <c r="M380" i="1"/>
  <c r="N380" i="1"/>
  <c r="O380" i="1"/>
  <c r="E380" i="1"/>
  <c r="F370" i="1"/>
  <c r="G370" i="1"/>
  <c r="H370" i="1"/>
  <c r="I370" i="1"/>
  <c r="J370" i="1"/>
  <c r="K370" i="1"/>
  <c r="L370" i="1"/>
  <c r="M370" i="1"/>
  <c r="N370" i="1"/>
  <c r="O370" i="1"/>
  <c r="E370" i="1"/>
  <c r="F365" i="1"/>
  <c r="G365" i="1"/>
  <c r="H365" i="1"/>
  <c r="I365" i="1"/>
  <c r="J365" i="1"/>
  <c r="K365" i="1"/>
  <c r="L365" i="1"/>
  <c r="M365" i="1"/>
  <c r="N365" i="1"/>
  <c r="O365" i="1"/>
  <c r="E365" i="1"/>
  <c r="F360" i="1"/>
  <c r="G360" i="1"/>
  <c r="H360" i="1"/>
  <c r="I360" i="1"/>
  <c r="J360" i="1"/>
  <c r="K360" i="1"/>
  <c r="L360" i="1"/>
  <c r="M360" i="1"/>
  <c r="N360" i="1"/>
  <c r="O360" i="1"/>
  <c r="F355" i="1"/>
  <c r="G355" i="1"/>
  <c r="H355" i="1"/>
  <c r="I355" i="1"/>
  <c r="J355" i="1"/>
  <c r="K355" i="1"/>
  <c r="L355" i="1"/>
  <c r="M355" i="1"/>
  <c r="N355" i="1"/>
  <c r="O355" i="1"/>
  <c r="E355" i="1"/>
  <c r="F350" i="1"/>
  <c r="G350" i="1"/>
  <c r="H350" i="1"/>
  <c r="I350" i="1"/>
  <c r="J350" i="1"/>
  <c r="K350" i="1"/>
  <c r="L350" i="1"/>
  <c r="M350" i="1"/>
  <c r="N350" i="1"/>
  <c r="O350" i="1"/>
  <c r="E350" i="1"/>
  <c r="F345" i="1"/>
  <c r="G345" i="1"/>
  <c r="H345" i="1"/>
  <c r="I345" i="1"/>
  <c r="J345" i="1"/>
  <c r="K345" i="1"/>
  <c r="L345" i="1"/>
  <c r="M345" i="1"/>
  <c r="N345" i="1"/>
  <c r="O345" i="1"/>
  <c r="E345" i="1"/>
  <c r="F340" i="1"/>
  <c r="G340" i="1"/>
  <c r="H340" i="1"/>
  <c r="I340" i="1"/>
  <c r="J340" i="1"/>
  <c r="K340" i="1"/>
  <c r="L340" i="1"/>
  <c r="M340" i="1"/>
  <c r="N340" i="1"/>
  <c r="O340" i="1"/>
  <c r="E340" i="1"/>
  <c r="F335" i="1"/>
  <c r="G335" i="1"/>
  <c r="H335" i="1"/>
  <c r="I335" i="1"/>
  <c r="J335" i="1"/>
  <c r="K335" i="1"/>
  <c r="L335" i="1"/>
  <c r="M335" i="1"/>
  <c r="N335" i="1"/>
  <c r="O335" i="1"/>
  <c r="E335" i="1"/>
  <c r="F330" i="1"/>
  <c r="G330" i="1"/>
  <c r="H330" i="1"/>
  <c r="I330" i="1"/>
  <c r="J330" i="1"/>
  <c r="K330" i="1"/>
  <c r="L330" i="1"/>
  <c r="M330" i="1"/>
  <c r="N330" i="1"/>
  <c r="O330" i="1"/>
  <c r="E330" i="1"/>
  <c r="F325" i="1"/>
  <c r="G325" i="1"/>
  <c r="H325" i="1"/>
  <c r="I325" i="1"/>
  <c r="J325" i="1"/>
  <c r="K325" i="1"/>
  <c r="L325" i="1"/>
  <c r="M325" i="1"/>
  <c r="N325" i="1"/>
  <c r="O325" i="1"/>
  <c r="E325" i="1"/>
  <c r="F320" i="1"/>
  <c r="G320" i="1"/>
  <c r="H320" i="1"/>
  <c r="I320" i="1"/>
  <c r="J320" i="1"/>
  <c r="K320" i="1"/>
  <c r="L320" i="1"/>
  <c r="M320" i="1"/>
  <c r="N320" i="1"/>
  <c r="O320" i="1"/>
  <c r="E320" i="1"/>
  <c r="F315" i="1"/>
  <c r="G315" i="1"/>
  <c r="H315" i="1"/>
  <c r="I315" i="1"/>
  <c r="J315" i="1"/>
  <c r="K315" i="1"/>
  <c r="L315" i="1"/>
  <c r="M315" i="1"/>
  <c r="N315" i="1"/>
  <c r="O315" i="1"/>
  <c r="E315" i="1"/>
  <c r="F310" i="1"/>
  <c r="G310" i="1"/>
  <c r="H310" i="1"/>
  <c r="I310" i="1"/>
  <c r="J310" i="1"/>
  <c r="K310" i="1"/>
  <c r="L310" i="1"/>
  <c r="M310" i="1"/>
  <c r="N310" i="1"/>
  <c r="O310" i="1"/>
  <c r="E310" i="1"/>
  <c r="F305" i="1"/>
  <c r="G305" i="1"/>
  <c r="H305" i="1"/>
  <c r="I305" i="1"/>
  <c r="J305" i="1"/>
  <c r="K305" i="1"/>
  <c r="L305" i="1"/>
  <c r="M305" i="1"/>
  <c r="N305" i="1"/>
  <c r="O305" i="1"/>
  <c r="E305" i="1"/>
  <c r="F300" i="1"/>
  <c r="G300" i="1"/>
  <c r="H300" i="1"/>
  <c r="I300" i="1"/>
  <c r="J300" i="1"/>
  <c r="K300" i="1"/>
  <c r="L300" i="1"/>
  <c r="M300" i="1"/>
  <c r="N300" i="1"/>
  <c r="O300" i="1"/>
  <c r="E300" i="1"/>
  <c r="F290" i="1"/>
  <c r="G290" i="1"/>
  <c r="H290" i="1"/>
  <c r="I290" i="1"/>
  <c r="J290" i="1"/>
  <c r="K290" i="1"/>
  <c r="L290" i="1"/>
  <c r="M290" i="1"/>
  <c r="N290" i="1"/>
  <c r="O290" i="1"/>
  <c r="E290" i="1"/>
  <c r="F285" i="1"/>
  <c r="G285" i="1"/>
  <c r="H285" i="1"/>
  <c r="I285" i="1"/>
  <c r="J285" i="1"/>
  <c r="K285" i="1"/>
  <c r="L285" i="1"/>
  <c r="M285" i="1"/>
  <c r="N285" i="1"/>
  <c r="O285" i="1"/>
  <c r="E285" i="1"/>
  <c r="F280" i="1"/>
  <c r="G280" i="1"/>
  <c r="H280" i="1"/>
  <c r="I280" i="1"/>
  <c r="J280" i="1"/>
  <c r="K280" i="1"/>
  <c r="L280" i="1"/>
  <c r="M280" i="1"/>
  <c r="N280" i="1"/>
  <c r="O280" i="1"/>
  <c r="E280" i="1"/>
  <c r="F275" i="1"/>
  <c r="G275" i="1"/>
  <c r="H275" i="1"/>
  <c r="I275" i="1"/>
  <c r="J275" i="1"/>
  <c r="K275" i="1"/>
  <c r="L275" i="1"/>
  <c r="M275" i="1"/>
  <c r="N275" i="1"/>
  <c r="O275" i="1"/>
  <c r="E275" i="1"/>
  <c r="F270" i="1"/>
  <c r="G270" i="1"/>
  <c r="H270" i="1"/>
  <c r="I270" i="1"/>
  <c r="J270" i="1"/>
  <c r="K270" i="1"/>
  <c r="L270" i="1"/>
  <c r="M270" i="1"/>
  <c r="N270" i="1"/>
  <c r="O270" i="1"/>
  <c r="E270" i="1"/>
  <c r="F265" i="1"/>
  <c r="G265" i="1"/>
  <c r="H265" i="1"/>
  <c r="I265" i="1"/>
  <c r="J265" i="1"/>
  <c r="K265" i="1"/>
  <c r="L265" i="1"/>
  <c r="M265" i="1"/>
  <c r="N265" i="1"/>
  <c r="O265" i="1"/>
  <c r="E265" i="1"/>
  <c r="F260" i="1"/>
  <c r="G260" i="1"/>
  <c r="H260" i="1"/>
  <c r="I260" i="1"/>
  <c r="J260" i="1"/>
  <c r="K260" i="1"/>
  <c r="L260" i="1"/>
  <c r="M260" i="1"/>
  <c r="N260" i="1"/>
  <c r="O260" i="1"/>
  <c r="E260" i="1"/>
  <c r="F255" i="1"/>
  <c r="G255" i="1"/>
  <c r="H255" i="1"/>
  <c r="I255" i="1"/>
  <c r="J255" i="1"/>
  <c r="K255" i="1"/>
  <c r="L255" i="1"/>
  <c r="M255" i="1"/>
  <c r="N255" i="1"/>
  <c r="O255" i="1"/>
  <c r="E255" i="1"/>
  <c r="F250" i="1"/>
  <c r="G250" i="1"/>
  <c r="H250" i="1"/>
  <c r="I250" i="1"/>
  <c r="J250" i="1"/>
  <c r="K250" i="1"/>
  <c r="L250" i="1"/>
  <c r="M250" i="1"/>
  <c r="N250" i="1"/>
  <c r="O250" i="1"/>
  <c r="E250" i="1"/>
  <c r="F245" i="1"/>
  <c r="G245" i="1"/>
  <c r="H245" i="1"/>
  <c r="I245" i="1"/>
  <c r="J245" i="1"/>
  <c r="K245" i="1"/>
  <c r="L245" i="1"/>
  <c r="M245" i="1"/>
  <c r="N245" i="1"/>
  <c r="O245" i="1"/>
  <c r="E245" i="1"/>
  <c r="F240" i="1"/>
  <c r="G240" i="1"/>
  <c r="H240" i="1"/>
  <c r="I240" i="1"/>
  <c r="J240" i="1"/>
  <c r="K240" i="1"/>
  <c r="L240" i="1"/>
  <c r="M240" i="1"/>
  <c r="N240" i="1"/>
  <c r="O240" i="1"/>
  <c r="E240" i="1"/>
  <c r="F235" i="1"/>
  <c r="G235" i="1"/>
  <c r="H235" i="1"/>
  <c r="I235" i="1"/>
  <c r="J235" i="1"/>
  <c r="K235" i="1"/>
  <c r="L235" i="1"/>
  <c r="M235" i="1"/>
  <c r="N235" i="1"/>
  <c r="O235" i="1"/>
  <c r="E235" i="1"/>
  <c r="F230" i="1"/>
  <c r="G230" i="1"/>
  <c r="H230" i="1"/>
  <c r="I230" i="1"/>
  <c r="J230" i="1"/>
  <c r="K230" i="1"/>
  <c r="L230" i="1"/>
  <c r="M230" i="1"/>
  <c r="N230" i="1"/>
  <c r="O230" i="1"/>
  <c r="E230" i="1"/>
  <c r="F225" i="1"/>
  <c r="G225" i="1"/>
  <c r="H225" i="1"/>
  <c r="I225" i="1"/>
  <c r="J225" i="1"/>
  <c r="K225" i="1"/>
  <c r="L225" i="1"/>
  <c r="M225" i="1"/>
  <c r="N225" i="1"/>
  <c r="O225" i="1"/>
  <c r="E225" i="1"/>
  <c r="F220" i="1"/>
  <c r="G220" i="1"/>
  <c r="H220" i="1"/>
  <c r="I220" i="1"/>
  <c r="J220" i="1"/>
  <c r="K220" i="1"/>
  <c r="L220" i="1"/>
  <c r="M220" i="1"/>
  <c r="N220" i="1"/>
  <c r="O220" i="1"/>
  <c r="E220" i="1"/>
  <c r="F215" i="1"/>
  <c r="G215" i="1"/>
  <c r="H215" i="1"/>
  <c r="I215" i="1"/>
  <c r="J215" i="1"/>
  <c r="K215" i="1"/>
  <c r="L215" i="1"/>
  <c r="M215" i="1"/>
  <c r="N215" i="1"/>
  <c r="O215" i="1"/>
  <c r="E215" i="1"/>
  <c r="F210" i="1"/>
  <c r="G210" i="1"/>
  <c r="H210" i="1"/>
  <c r="I210" i="1"/>
  <c r="J210" i="1"/>
  <c r="K210" i="1"/>
  <c r="L210" i="1"/>
  <c r="M210" i="1"/>
  <c r="N210" i="1"/>
  <c r="O210" i="1"/>
  <c r="E210" i="1"/>
  <c r="F205" i="1"/>
  <c r="G205" i="1"/>
  <c r="H205" i="1"/>
  <c r="I205" i="1"/>
  <c r="J205" i="1"/>
  <c r="K205" i="1"/>
  <c r="L205" i="1"/>
  <c r="M205" i="1"/>
  <c r="N205" i="1"/>
  <c r="O205" i="1"/>
  <c r="E205" i="1"/>
  <c r="F200" i="1"/>
  <c r="G200" i="1"/>
  <c r="H200" i="1"/>
  <c r="I200" i="1"/>
  <c r="J200" i="1"/>
  <c r="K200" i="1"/>
  <c r="L200" i="1"/>
  <c r="M200" i="1"/>
  <c r="N200" i="1"/>
  <c r="O200" i="1"/>
  <c r="E200" i="1"/>
  <c r="F195" i="1"/>
  <c r="G195" i="1"/>
  <c r="H195" i="1"/>
  <c r="I195" i="1"/>
  <c r="J195" i="1"/>
  <c r="K195" i="1"/>
  <c r="L195" i="1"/>
  <c r="M195" i="1"/>
  <c r="N195" i="1"/>
  <c r="O195" i="1"/>
  <c r="E195" i="1"/>
  <c r="F190" i="1"/>
  <c r="G190" i="1"/>
  <c r="H190" i="1"/>
  <c r="I190" i="1"/>
  <c r="J190" i="1"/>
  <c r="K190" i="1"/>
  <c r="L190" i="1"/>
  <c r="M190" i="1"/>
  <c r="N190" i="1"/>
  <c r="O190" i="1"/>
  <c r="E190" i="1"/>
  <c r="F185" i="1"/>
  <c r="G185" i="1"/>
  <c r="H185" i="1"/>
  <c r="I185" i="1"/>
  <c r="J185" i="1"/>
  <c r="K185" i="1"/>
  <c r="L185" i="1"/>
  <c r="M185" i="1"/>
  <c r="N185" i="1"/>
  <c r="O185" i="1"/>
  <c r="E185" i="1"/>
  <c r="F180" i="1"/>
  <c r="G180" i="1"/>
  <c r="H180" i="1"/>
  <c r="I180" i="1"/>
  <c r="J180" i="1"/>
  <c r="K180" i="1"/>
  <c r="L180" i="1"/>
  <c r="M180" i="1"/>
  <c r="N180" i="1"/>
  <c r="O180" i="1"/>
  <c r="E180" i="1"/>
  <c r="F175" i="1"/>
  <c r="G175" i="1"/>
  <c r="H175" i="1"/>
  <c r="I175" i="1"/>
  <c r="J175" i="1"/>
  <c r="K175" i="1"/>
  <c r="L175" i="1"/>
  <c r="M175" i="1"/>
  <c r="N175" i="1"/>
  <c r="O175" i="1"/>
  <c r="E175" i="1"/>
  <c r="F170" i="1"/>
  <c r="G170" i="1"/>
  <c r="H170" i="1"/>
  <c r="I170" i="1"/>
  <c r="J170" i="1"/>
  <c r="K170" i="1"/>
  <c r="L170" i="1"/>
  <c r="M170" i="1"/>
  <c r="N170" i="1"/>
  <c r="O170" i="1"/>
  <c r="E170" i="1"/>
  <c r="F165" i="1"/>
  <c r="G165" i="1"/>
  <c r="H165" i="1"/>
  <c r="I165" i="1"/>
  <c r="J165" i="1"/>
  <c r="K165" i="1"/>
  <c r="L165" i="1"/>
  <c r="M165" i="1"/>
  <c r="N165" i="1"/>
  <c r="O165" i="1"/>
  <c r="E165" i="1"/>
  <c r="F160" i="1"/>
  <c r="G160" i="1"/>
  <c r="H160" i="1"/>
  <c r="I160" i="1"/>
  <c r="J160" i="1"/>
  <c r="K160" i="1"/>
  <c r="L160" i="1"/>
  <c r="M160" i="1"/>
  <c r="N160" i="1"/>
  <c r="O160" i="1"/>
  <c r="E160" i="1"/>
  <c r="F155" i="1"/>
  <c r="G155" i="1"/>
  <c r="H155" i="1"/>
  <c r="I155" i="1"/>
  <c r="J155" i="1"/>
  <c r="K155" i="1"/>
  <c r="L155" i="1"/>
  <c r="M155" i="1"/>
  <c r="N155" i="1"/>
  <c r="O155" i="1"/>
  <c r="E155" i="1"/>
  <c r="F150" i="1"/>
  <c r="G150" i="1"/>
  <c r="H150" i="1"/>
  <c r="I150" i="1"/>
  <c r="J150" i="1"/>
  <c r="K150" i="1"/>
  <c r="L150" i="1"/>
  <c r="M150" i="1"/>
  <c r="N150" i="1"/>
  <c r="O150" i="1"/>
  <c r="E150" i="1"/>
  <c r="F145" i="1"/>
  <c r="G145" i="1"/>
  <c r="H145" i="1"/>
  <c r="I145" i="1"/>
  <c r="J145" i="1"/>
  <c r="K145" i="1"/>
  <c r="L145" i="1"/>
  <c r="M145" i="1"/>
  <c r="N145" i="1"/>
  <c r="O145" i="1"/>
  <c r="E145" i="1"/>
  <c r="F140" i="1"/>
  <c r="G140" i="1"/>
  <c r="H140" i="1"/>
  <c r="I140" i="1"/>
  <c r="J140" i="1"/>
  <c r="K140" i="1"/>
  <c r="L140" i="1"/>
  <c r="M140" i="1"/>
  <c r="N140" i="1"/>
  <c r="O140" i="1"/>
  <c r="E140" i="1"/>
  <c r="F135" i="1"/>
  <c r="G135" i="1"/>
  <c r="H135" i="1"/>
  <c r="I135" i="1"/>
  <c r="J135" i="1"/>
  <c r="K135" i="1"/>
  <c r="L135" i="1"/>
  <c r="M135" i="1"/>
  <c r="N135" i="1"/>
  <c r="O135" i="1"/>
  <c r="E135" i="1"/>
  <c r="F130" i="1"/>
  <c r="G130" i="1"/>
  <c r="H130" i="1"/>
  <c r="I130" i="1"/>
  <c r="J130" i="1"/>
  <c r="K130" i="1"/>
  <c r="E130" i="1"/>
  <c r="F125" i="1"/>
  <c r="G125" i="1"/>
  <c r="H125" i="1"/>
  <c r="I125" i="1"/>
  <c r="J125" i="1"/>
  <c r="K125" i="1"/>
  <c r="E125" i="1"/>
  <c r="F120" i="1"/>
  <c r="G120" i="1"/>
  <c r="H120" i="1"/>
  <c r="I120" i="1"/>
  <c r="J120" i="1"/>
  <c r="K120" i="1"/>
  <c r="E120" i="1"/>
  <c r="F115" i="1"/>
  <c r="G115" i="1"/>
  <c r="H115" i="1"/>
  <c r="I115" i="1"/>
  <c r="J115" i="1"/>
  <c r="K115" i="1"/>
  <c r="E115" i="1"/>
  <c r="F110" i="1"/>
  <c r="G110" i="1"/>
  <c r="H110" i="1"/>
  <c r="I110" i="1"/>
  <c r="J110" i="1"/>
  <c r="K110" i="1"/>
  <c r="E110" i="1"/>
  <c r="F105" i="1"/>
  <c r="G105" i="1"/>
  <c r="H105" i="1"/>
  <c r="I105" i="1"/>
  <c r="J105" i="1"/>
  <c r="K105" i="1"/>
  <c r="E105" i="1"/>
  <c r="F95" i="1"/>
  <c r="G95" i="1"/>
  <c r="H95" i="1"/>
  <c r="I95" i="1"/>
  <c r="J95" i="1"/>
  <c r="K95" i="1"/>
  <c r="E95" i="1"/>
  <c r="F90" i="1"/>
  <c r="G90" i="1"/>
  <c r="H90" i="1"/>
  <c r="I90" i="1"/>
  <c r="J90" i="1"/>
  <c r="K90" i="1"/>
  <c r="E90" i="1"/>
  <c r="F85" i="1"/>
  <c r="G85" i="1"/>
  <c r="H85" i="1"/>
  <c r="I85" i="1"/>
  <c r="J85" i="1"/>
  <c r="K85" i="1"/>
  <c r="E85" i="1"/>
  <c r="F80" i="1"/>
  <c r="G80" i="1"/>
  <c r="H80" i="1"/>
  <c r="I80" i="1"/>
  <c r="J80" i="1"/>
  <c r="K80" i="1"/>
  <c r="E80" i="1"/>
  <c r="F75" i="1"/>
  <c r="G75" i="1"/>
  <c r="H75" i="1"/>
  <c r="I75" i="1"/>
  <c r="J75" i="1"/>
  <c r="K75" i="1"/>
  <c r="E75" i="1"/>
  <c r="F70" i="1"/>
  <c r="G70" i="1"/>
  <c r="H70" i="1"/>
  <c r="I70" i="1"/>
  <c r="J70" i="1"/>
  <c r="K70" i="1"/>
  <c r="E70" i="1"/>
  <c r="F65" i="1"/>
  <c r="G65" i="1"/>
  <c r="H65" i="1"/>
  <c r="I65" i="1"/>
  <c r="J65" i="1"/>
  <c r="K65" i="1"/>
  <c r="E65" i="1"/>
  <c r="F58" i="1"/>
  <c r="G58" i="1"/>
  <c r="H58" i="1"/>
  <c r="I58" i="1"/>
  <c r="J58" i="1"/>
  <c r="K58" i="1"/>
  <c r="E58" i="1"/>
  <c r="E53" i="1"/>
  <c r="D54" i="1"/>
  <c r="D55" i="1"/>
  <c r="D56" i="1"/>
  <c r="D57" i="1"/>
  <c r="D59" i="1"/>
  <c r="D60" i="1"/>
  <c r="D61" i="1"/>
  <c r="D62" i="1"/>
  <c r="D64" i="1"/>
  <c r="D66" i="1"/>
  <c r="D67" i="1"/>
  <c r="D68" i="1"/>
  <c r="D69" i="1"/>
  <c r="D71" i="1"/>
  <c r="D72" i="1"/>
  <c r="D73" i="1"/>
  <c r="D74" i="1"/>
  <c r="D76" i="1"/>
  <c r="D77" i="1"/>
  <c r="D78" i="1"/>
  <c r="D79" i="1"/>
  <c r="D81" i="1"/>
  <c r="D82" i="1"/>
  <c r="D83" i="1"/>
  <c r="D84" i="1"/>
  <c r="D86" i="1"/>
  <c r="D87" i="1"/>
  <c r="D88" i="1"/>
  <c r="D89" i="1"/>
  <c r="D91" i="1"/>
  <c r="D92" i="1"/>
  <c r="D93" i="1"/>
  <c r="D94" i="1"/>
  <c r="D96" i="1"/>
  <c r="D97" i="1"/>
  <c r="D98" i="1"/>
  <c r="D99" i="1"/>
  <c r="D106" i="1"/>
  <c r="D107" i="1"/>
  <c r="D108" i="1"/>
  <c r="D109" i="1"/>
  <c r="D111" i="1"/>
  <c r="D112" i="1"/>
  <c r="D113" i="1"/>
  <c r="D114" i="1"/>
  <c r="D116" i="1"/>
  <c r="D117" i="1"/>
  <c r="D118" i="1"/>
  <c r="D119" i="1"/>
  <c r="D121" i="1"/>
  <c r="D122" i="1"/>
  <c r="D123" i="1"/>
  <c r="D124" i="1"/>
  <c r="D126" i="1"/>
  <c r="D127" i="1"/>
  <c r="D128" i="1"/>
  <c r="D129" i="1"/>
  <c r="D131" i="1"/>
  <c r="D132" i="1"/>
  <c r="D133" i="1"/>
  <c r="D134" i="1"/>
  <c r="D136" i="1"/>
  <c r="D137" i="1"/>
  <c r="D138" i="1"/>
  <c r="D139" i="1"/>
  <c r="D141" i="1"/>
  <c r="D142" i="1"/>
  <c r="D143" i="1"/>
  <c r="D144" i="1"/>
  <c r="D146" i="1"/>
  <c r="D147" i="1"/>
  <c r="D148" i="1"/>
  <c r="D149" i="1"/>
  <c r="D151" i="1"/>
  <c r="D152" i="1"/>
  <c r="D153" i="1"/>
  <c r="D154" i="1"/>
  <c r="D156" i="1"/>
  <c r="D157" i="1"/>
  <c r="D158" i="1"/>
  <c r="D159" i="1"/>
  <c r="D161" i="1"/>
  <c r="D162" i="1"/>
  <c r="D163" i="1"/>
  <c r="D164" i="1"/>
  <c r="D166" i="1"/>
  <c r="D167" i="1"/>
  <c r="D168" i="1"/>
  <c r="D169" i="1"/>
  <c r="D171" i="1"/>
  <c r="D172" i="1"/>
  <c r="D173" i="1"/>
  <c r="D174" i="1"/>
  <c r="D176" i="1"/>
  <c r="D177" i="1"/>
  <c r="D178" i="1"/>
  <c r="D179" i="1"/>
  <c r="D181" i="1"/>
  <c r="D182" i="1"/>
  <c r="D183" i="1"/>
  <c r="D184" i="1"/>
  <c r="D186" i="1"/>
  <c r="D187" i="1"/>
  <c r="D188" i="1"/>
  <c r="D189" i="1"/>
  <c r="D191" i="1"/>
  <c r="D192" i="1"/>
  <c r="D193" i="1"/>
  <c r="D194" i="1"/>
  <c r="D196" i="1"/>
  <c r="D197" i="1"/>
  <c r="D198" i="1"/>
  <c r="D199" i="1"/>
  <c r="D201" i="1"/>
  <c r="D202" i="1"/>
  <c r="D203" i="1"/>
  <c r="D204" i="1"/>
  <c r="D206" i="1"/>
  <c r="D207" i="1"/>
  <c r="D208" i="1"/>
  <c r="D209" i="1"/>
  <c r="D211" i="1"/>
  <c r="D212" i="1"/>
  <c r="D213" i="1"/>
  <c r="D214" i="1"/>
  <c r="D216" i="1"/>
  <c r="D217" i="1"/>
  <c r="D218" i="1"/>
  <c r="D219" i="1"/>
  <c r="D221" i="1"/>
  <c r="D222" i="1"/>
  <c r="D223" i="1"/>
  <c r="D224" i="1"/>
  <c r="D226" i="1"/>
  <c r="D227" i="1"/>
  <c r="D228" i="1"/>
  <c r="D229" i="1"/>
  <c r="D231" i="1"/>
  <c r="D232" i="1"/>
  <c r="D233" i="1"/>
  <c r="D234" i="1"/>
  <c r="D236" i="1"/>
  <c r="D237" i="1"/>
  <c r="D238" i="1"/>
  <c r="D239" i="1"/>
  <c r="D241" i="1"/>
  <c r="D242" i="1"/>
  <c r="D243" i="1"/>
  <c r="D244" i="1"/>
  <c r="D246" i="1"/>
  <c r="D247" i="1"/>
  <c r="D248" i="1"/>
  <c r="D249" i="1"/>
  <c r="D251" i="1"/>
  <c r="D252" i="1"/>
  <c r="D253" i="1"/>
  <c r="D254" i="1"/>
  <c r="D256" i="1"/>
  <c r="D257" i="1"/>
  <c r="D258" i="1"/>
  <c r="D259" i="1"/>
  <c r="D261" i="1"/>
  <c r="D262" i="1"/>
  <c r="D263" i="1"/>
  <c r="D264" i="1"/>
  <c r="D266" i="1"/>
  <c r="D267" i="1"/>
  <c r="D268" i="1"/>
  <c r="D269" i="1"/>
  <c r="D271" i="1"/>
  <c r="D272" i="1"/>
  <c r="D273" i="1"/>
  <c r="D274" i="1"/>
  <c r="D276" i="1"/>
  <c r="D277" i="1"/>
  <c r="D278" i="1"/>
  <c r="D279" i="1"/>
  <c r="D281" i="1"/>
  <c r="D282" i="1"/>
  <c r="D283" i="1"/>
  <c r="D284" i="1"/>
  <c r="D286" i="1"/>
  <c r="D287" i="1"/>
  <c r="D288" i="1"/>
  <c r="D289" i="1"/>
  <c r="D291" i="1"/>
  <c r="D292" i="1"/>
  <c r="D293" i="1"/>
  <c r="D294" i="1"/>
  <c r="D295" i="1"/>
  <c r="D296" i="1"/>
  <c r="D297" i="1"/>
  <c r="D298" i="1"/>
  <c r="D299" i="1"/>
  <c r="D301" i="1"/>
  <c r="D302" i="1"/>
  <c r="D303" i="1"/>
  <c r="D304" i="1"/>
  <c r="D306" i="1"/>
  <c r="D307" i="1"/>
  <c r="D308" i="1"/>
  <c r="D309" i="1"/>
  <c r="D311" i="1"/>
  <c r="D312" i="1"/>
  <c r="D313" i="1"/>
  <c r="D314" i="1"/>
  <c r="D316" i="1"/>
  <c r="D317" i="1"/>
  <c r="D318" i="1"/>
  <c r="D319" i="1"/>
  <c r="D321" i="1"/>
  <c r="D322" i="1"/>
  <c r="D323" i="1"/>
  <c r="D324" i="1"/>
  <c r="D326" i="1"/>
  <c r="D327" i="1"/>
  <c r="D328" i="1"/>
  <c r="D329" i="1"/>
  <c r="D331" i="1"/>
  <c r="D332" i="1"/>
  <c r="D333" i="1"/>
  <c r="D334" i="1"/>
  <c r="D336" i="1"/>
  <c r="D337" i="1"/>
  <c r="D338" i="1"/>
  <c r="D339" i="1"/>
  <c r="D341" i="1"/>
  <c r="D342" i="1"/>
  <c r="D343" i="1"/>
  <c r="D344" i="1"/>
  <c r="D346" i="1"/>
  <c r="D347" i="1"/>
  <c r="D348" i="1"/>
  <c r="D349" i="1"/>
  <c r="D351" i="1"/>
  <c r="D352" i="1"/>
  <c r="D353" i="1"/>
  <c r="D354" i="1"/>
  <c r="D356" i="1"/>
  <c r="D357" i="1"/>
  <c r="D358" i="1"/>
  <c r="D359" i="1"/>
  <c r="D361" i="1"/>
  <c r="D362" i="1"/>
  <c r="D363" i="1"/>
  <c r="D366" i="1"/>
  <c r="D367" i="1"/>
  <c r="D368" i="1"/>
  <c r="D369" i="1"/>
  <c r="D371" i="1"/>
  <c r="D372" i="1"/>
  <c r="D373" i="1"/>
  <c r="D374" i="1"/>
  <c r="D376" i="1"/>
  <c r="D377" i="1"/>
  <c r="D378" i="1"/>
  <c r="D379" i="1"/>
  <c r="D381" i="1"/>
  <c r="D382" i="1"/>
  <c r="V385" i="1" s="1"/>
  <c r="D383" i="1"/>
  <c r="D384" i="1"/>
  <c r="D385" i="1"/>
  <c r="D387" i="1"/>
  <c r="D388" i="1"/>
  <c r="D389" i="1"/>
  <c r="D390" i="1"/>
  <c r="D392" i="1"/>
  <c r="D393" i="1"/>
  <c r="D394" i="1"/>
  <c r="D395" i="1"/>
  <c r="D397" i="1"/>
  <c r="D398" i="1"/>
  <c r="D399" i="1"/>
  <c r="D400" i="1"/>
  <c r="D402" i="1"/>
  <c r="D403" i="1"/>
  <c r="D404" i="1"/>
  <c r="D405" i="1"/>
  <c r="D407" i="1"/>
  <c r="D408" i="1"/>
  <c r="D409" i="1"/>
  <c r="D410" i="1"/>
  <c r="D412" i="1"/>
  <c r="D413" i="1"/>
  <c r="D414" i="1"/>
  <c r="D415" i="1"/>
  <c r="D417" i="1"/>
  <c r="D418" i="1"/>
  <c r="D419" i="1"/>
  <c r="D420" i="1"/>
  <c r="D422" i="1"/>
  <c r="D423" i="1"/>
  <c r="D424" i="1"/>
  <c r="D425" i="1"/>
  <c r="D427" i="1"/>
  <c r="D428" i="1"/>
  <c r="D429" i="1"/>
  <c r="D430" i="1"/>
  <c r="D432" i="1"/>
  <c r="D433" i="1"/>
  <c r="D434" i="1"/>
  <c r="D435" i="1"/>
  <c r="D437" i="1"/>
  <c r="D438" i="1"/>
  <c r="D439" i="1"/>
  <c r="D440" i="1"/>
  <c r="D447" i="1"/>
  <c r="D448" i="1"/>
  <c r="D449" i="1"/>
  <c r="D450" i="1"/>
  <c r="D452" i="1"/>
  <c r="D453" i="1"/>
  <c r="D454" i="1"/>
  <c r="D455" i="1"/>
  <c r="D457" i="1"/>
  <c r="D458" i="1"/>
  <c r="D459" i="1"/>
  <c r="D460" i="1"/>
  <c r="D462" i="1"/>
  <c r="D463" i="1"/>
  <c r="D464" i="1"/>
  <c r="D465" i="1"/>
  <c r="D467" i="1"/>
  <c r="D468" i="1"/>
  <c r="D469" i="1"/>
  <c r="D470" i="1"/>
  <c r="D472" i="1"/>
  <c r="D473" i="1"/>
  <c r="D474" i="1"/>
  <c r="D475" i="1"/>
  <c r="D477" i="1"/>
  <c r="D478" i="1"/>
  <c r="D479" i="1"/>
  <c r="D480" i="1"/>
  <c r="D482" i="1"/>
  <c r="D483" i="1"/>
  <c r="D484" i="1"/>
  <c r="D485" i="1"/>
  <c r="D487" i="1"/>
  <c r="D488" i="1"/>
  <c r="D489" i="1"/>
  <c r="D490" i="1"/>
  <c r="D492" i="1"/>
  <c r="D493" i="1"/>
  <c r="D494" i="1"/>
  <c r="D495" i="1"/>
  <c r="D497" i="1"/>
  <c r="D498" i="1"/>
  <c r="D499" i="1"/>
  <c r="D500" i="1"/>
  <c r="D502" i="1"/>
  <c r="D503" i="1"/>
  <c r="D504" i="1"/>
  <c r="D505" i="1"/>
  <c r="D522" i="1"/>
  <c r="D523" i="1"/>
  <c r="D524" i="1"/>
  <c r="D525" i="1"/>
  <c r="D526" i="1"/>
  <c r="D527" i="1"/>
  <c r="D528" i="1"/>
  <c r="D529" i="1"/>
  <c r="D530" i="1"/>
  <c r="D532" i="1"/>
  <c r="D533" i="1"/>
  <c r="D534" i="1"/>
  <c r="D535" i="1"/>
  <c r="D537" i="1"/>
  <c r="D538" i="1"/>
  <c r="D539" i="1"/>
  <c r="D540" i="1"/>
  <c r="D542" i="1"/>
  <c r="D543" i="1"/>
  <c r="D544" i="1"/>
  <c r="D545" i="1"/>
  <c r="D547" i="1"/>
  <c r="D548" i="1"/>
  <c r="D549" i="1"/>
  <c r="D550" i="1"/>
  <c r="D552" i="1"/>
  <c r="D553" i="1"/>
  <c r="D554" i="1"/>
  <c r="D555" i="1"/>
  <c r="D557" i="1"/>
  <c r="D558" i="1"/>
  <c r="D559" i="1"/>
  <c r="D560" i="1"/>
  <c r="D562" i="1"/>
  <c r="D563" i="1"/>
  <c r="D564" i="1"/>
  <c r="D565" i="1"/>
  <c r="D567" i="1"/>
  <c r="D568" i="1"/>
  <c r="D569" i="1"/>
  <c r="D570" i="1"/>
  <c r="D572" i="1"/>
  <c r="D573" i="1"/>
  <c r="D574" i="1"/>
  <c r="D575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71" i="1"/>
  <c r="D672" i="1"/>
  <c r="D673" i="1"/>
  <c r="D674" i="1"/>
  <c r="D675" i="1"/>
  <c r="D676" i="1"/>
  <c r="D677" i="1"/>
  <c r="D678" i="1"/>
  <c r="D679" i="1"/>
  <c r="D68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49" i="1"/>
  <c r="D50" i="1"/>
  <c r="D51" i="1"/>
  <c r="D52" i="1"/>
  <c r="F48" i="1"/>
  <c r="G48" i="1"/>
  <c r="H48" i="1"/>
  <c r="I48" i="1"/>
  <c r="J48" i="1"/>
  <c r="K48" i="1"/>
  <c r="L48" i="1"/>
  <c r="E48" i="1"/>
  <c r="D44" i="1"/>
  <c r="D45" i="1"/>
  <c r="D46" i="1"/>
  <c r="D47" i="1"/>
  <c r="F43" i="1"/>
  <c r="G43" i="1"/>
  <c r="H43" i="1"/>
  <c r="I43" i="1"/>
  <c r="J43" i="1"/>
  <c r="K43" i="1"/>
  <c r="L43" i="1"/>
  <c r="E43" i="1"/>
  <c r="D42" i="1"/>
  <c r="F38" i="1"/>
  <c r="G38" i="1"/>
  <c r="H38" i="1"/>
  <c r="I38" i="1"/>
  <c r="J38" i="1"/>
  <c r="K38" i="1"/>
  <c r="L38" i="1"/>
  <c r="E38" i="1"/>
  <c r="D39" i="1"/>
  <c r="D40" i="1"/>
  <c r="D41" i="1"/>
  <c r="F33" i="1"/>
  <c r="G33" i="1"/>
  <c r="H33" i="1"/>
  <c r="I33" i="1"/>
  <c r="J33" i="1"/>
  <c r="K33" i="1"/>
  <c r="L33" i="1"/>
  <c r="E33" i="1"/>
  <c r="D34" i="1"/>
  <c r="D35" i="1"/>
  <c r="D36" i="1"/>
  <c r="D37" i="1"/>
  <c r="F28" i="1"/>
  <c r="G28" i="1"/>
  <c r="H28" i="1"/>
  <c r="I28" i="1"/>
  <c r="J28" i="1"/>
  <c r="K28" i="1"/>
  <c r="L28" i="1"/>
  <c r="E28" i="1"/>
  <c r="D29" i="1"/>
  <c r="D30" i="1"/>
  <c r="D31" i="1"/>
  <c r="D32" i="1"/>
  <c r="F23" i="1"/>
  <c r="G23" i="1"/>
  <c r="H23" i="1"/>
  <c r="I23" i="1"/>
  <c r="J23" i="1"/>
  <c r="K23" i="1"/>
  <c r="L23" i="1"/>
  <c r="E23" i="1"/>
  <c r="D24" i="1"/>
  <c r="D25" i="1"/>
  <c r="D26" i="1"/>
  <c r="D27" i="1"/>
  <c r="F18" i="1"/>
  <c r="G18" i="1"/>
  <c r="H18" i="1"/>
  <c r="I18" i="1"/>
  <c r="J18" i="1"/>
  <c r="K18" i="1"/>
  <c r="L18" i="1"/>
  <c r="E18" i="1"/>
  <c r="D19" i="1"/>
  <c r="D20" i="1"/>
  <c r="D21" i="1"/>
  <c r="D22" i="1"/>
  <c r="F12" i="1"/>
  <c r="G12" i="1"/>
  <c r="H12" i="1"/>
  <c r="I12" i="1"/>
  <c r="J12" i="1"/>
  <c r="K12" i="1"/>
  <c r="L12" i="1"/>
  <c r="M12" i="1"/>
  <c r="N12" i="1"/>
  <c r="O12" i="1"/>
  <c r="D14" i="1"/>
  <c r="D15" i="1"/>
  <c r="D16" i="1"/>
  <c r="D330" i="1" l="1"/>
  <c r="D370" i="1"/>
  <c r="D265" i="1"/>
  <c r="D115" i="1"/>
  <c r="D170" i="1"/>
  <c r="D310" i="1"/>
  <c r="D431" i="1"/>
  <c r="D456" i="1"/>
  <c r="D476" i="1"/>
  <c r="D571" i="1"/>
  <c r="D285" i="1"/>
  <c r="D576" i="1"/>
  <c r="D70" i="1"/>
  <c r="D461" i="1"/>
  <c r="D481" i="1"/>
  <c r="D556" i="1"/>
  <c r="D416" i="1"/>
  <c r="D75" i="1"/>
  <c r="D125" i="1"/>
  <c r="D436" i="1"/>
  <c r="D28" i="1"/>
  <c r="D58" i="1"/>
  <c r="D190" i="1"/>
  <c r="D210" i="1"/>
  <c r="D250" i="1"/>
  <c r="D270" i="1"/>
  <c r="D290" i="1"/>
  <c r="D315" i="1"/>
  <c r="D345" i="1"/>
  <c r="D375" i="1"/>
  <c r="D391" i="1"/>
  <c r="D401" i="1"/>
  <c r="D421" i="1"/>
  <c r="D446" i="1"/>
  <c r="D466" i="1"/>
  <c r="D471" i="1"/>
  <c r="D486" i="1"/>
  <c r="D491" i="1"/>
  <c r="D501" i="1"/>
  <c r="D536" i="1"/>
  <c r="D541" i="1"/>
  <c r="D566" i="1"/>
  <c r="D225" i="1"/>
  <c r="D546" i="1"/>
  <c r="D65" i="1"/>
  <c r="D145" i="1"/>
  <c r="D155" i="1"/>
  <c r="D255" i="1"/>
  <c r="D260" i="1"/>
  <c r="D275" i="1"/>
  <c r="D280" i="1"/>
  <c r="D305" i="1"/>
  <c r="D320" i="1"/>
  <c r="D325" i="1"/>
  <c r="D340" i="1"/>
  <c r="D350" i="1"/>
  <c r="D365" i="1"/>
  <c r="D396" i="1"/>
  <c r="D406" i="1"/>
  <c r="D426" i="1"/>
  <c r="D386" i="1"/>
  <c r="D220" i="1"/>
  <c r="D335" i="1"/>
  <c r="D411" i="1"/>
  <c r="D451" i="1"/>
  <c r="D521" i="1"/>
  <c r="D551" i="1"/>
  <c r="D561" i="1"/>
  <c r="D240" i="1"/>
  <c r="D245" i="1"/>
  <c r="D235" i="1"/>
  <c r="D215" i="1"/>
  <c r="D195" i="1"/>
  <c r="D12" i="1"/>
  <c r="D43" i="1"/>
  <c r="D496" i="1"/>
  <c r="D531" i="1"/>
  <c r="D53" i="1"/>
  <c r="D23" i="1"/>
  <c r="D18" i="1"/>
  <c r="D85" i="1"/>
  <c r="D90" i="1"/>
  <c r="D135" i="1"/>
  <c r="D300" i="1"/>
  <c r="D380" i="1"/>
  <c r="V387" i="1" s="1"/>
  <c r="D110" i="1"/>
  <c r="D150" i="1"/>
  <c r="D175" i="1"/>
  <c r="D230" i="1"/>
  <c r="D355" i="1"/>
  <c r="D95" i="1"/>
  <c r="D105" i="1"/>
  <c r="D165" i="1"/>
  <c r="D205" i="1"/>
  <c r="D120" i="1"/>
  <c r="D140" i="1"/>
  <c r="D180" i="1"/>
  <c r="D200" i="1"/>
  <c r="E360" i="1"/>
  <c r="D360" i="1" s="1"/>
  <c r="D364" i="1"/>
  <c r="D185" i="1"/>
  <c r="D160" i="1"/>
  <c r="D130" i="1"/>
  <c r="D80" i="1"/>
  <c r="D63" i="1"/>
  <c r="D48" i="1"/>
  <c r="D38" i="1"/>
  <c r="D33" i="1"/>
  <c r="D8" i="1"/>
  <c r="V10" i="1" s="1"/>
  <c r="D9" i="1"/>
  <c r="D10" i="1"/>
  <c r="D7" i="1"/>
  <c r="G6" i="1"/>
  <c r="H6" i="1"/>
  <c r="I6" i="1"/>
  <c r="J6" i="1"/>
  <c r="K6" i="1"/>
  <c r="L6" i="1"/>
  <c r="M6" i="1"/>
  <c r="N6" i="1"/>
  <c r="O6" i="1"/>
  <c r="D6" i="1" l="1"/>
  <c r="X10" i="1" s="1"/>
</calcChain>
</file>

<file path=xl/sharedStrings.xml><?xml version="1.0" encoding="utf-8"?>
<sst xmlns="http://schemas.openxmlformats.org/spreadsheetml/2006/main" count="1111" uniqueCount="331">
  <si>
    <t>Статус</t>
  </si>
  <si>
    <t xml:space="preserve">Наименование муниципальной программы, подпрограммы,  основного мероприятия </t>
  </si>
  <si>
    <t>Источники ресурсного обеспечения</t>
  </si>
  <si>
    <t>Оценка расходов по годам реализации муниципальной программы, тыс. руб.</t>
  </si>
  <si>
    <t>Всего</t>
  </si>
  <si>
    <t>2014 год</t>
  </si>
  <si>
    <t>2015 год</t>
  </si>
  <si>
    <t>2016 год</t>
  </si>
  <si>
    <t>2017 год</t>
  </si>
  <si>
    <t>2018 год</t>
  </si>
  <si>
    <t>2019 год</t>
  </si>
  <si>
    <t>2020 год</t>
  </si>
  <si>
    <t>Муниципальная программа</t>
  </si>
  <si>
    <t>Развитие образования</t>
  </si>
  <si>
    <t>всего, в том числе</t>
  </si>
  <si>
    <t xml:space="preserve">федеральный бюджет </t>
  </si>
  <si>
    <t>областной бюджет</t>
  </si>
  <si>
    <t>бюджет городского округа город Воронеж</t>
  </si>
  <si>
    <t>внебюджетные источники</t>
  </si>
  <si>
    <t>в том числе</t>
  </si>
  <si>
    <t>Подпрограмма 1 муниципальной программы городского округа город Воронеж</t>
  </si>
  <si>
    <t>Развитие дошкольного образования</t>
  </si>
  <si>
    <t>федеральный бюджет</t>
  </si>
  <si>
    <t>1.1</t>
  </si>
  <si>
    <t>Проведение капитального ремонта и ремонта, обеспечивающего стабильное функционирование дошкольных образовательных учреждений</t>
  </si>
  <si>
    <t>1.1.1</t>
  </si>
  <si>
    <t>МКДОУ «Детский сад № 158», ул. Электросигнальная, 18</t>
  </si>
  <si>
    <t>1.1.2</t>
  </si>
  <si>
    <t>1.1.3</t>
  </si>
  <si>
    <t>Возврат бывшего детского сада № 38 (ул. Студенческая, 33) к первоначальному использованию, присоединение объекта  в качестве дополнительного здания к МБДОУ «Детский сад общеразвивающего вида № 17»</t>
  </si>
  <si>
    <t>1.1.4</t>
  </si>
  <si>
    <t>Капитальный ремонт здания МБДОУ  «Детский сад общеразвивающего вида  №  48»,  ул. Домостроителей, 67</t>
  </si>
  <si>
    <t>1.1.5</t>
  </si>
  <si>
    <t>1.1.6</t>
  </si>
  <si>
    <t>Открытие дополнительной группы в  МБДОУ «Детский сад общеразвивающего вида № 116»</t>
  </si>
  <si>
    <t>Открытие дополнительной группы в  МБДОУ «ЦРР – детский сад № 53»</t>
  </si>
  <si>
    <t>1.2</t>
  </si>
  <si>
    <t>Строительство и реконструкция объектов дошкольного образования</t>
  </si>
  <si>
    <t>1.2.1</t>
  </si>
  <si>
    <t xml:space="preserve">Строительство и реконструкция муниципальных объектов дошкольного образования </t>
  </si>
  <si>
    <t>1.2.1.1</t>
  </si>
  <si>
    <t>Реконструкция  МБДОУ «ЦРР – детский сад № 138» г. Воронеж</t>
  </si>
  <si>
    <t>1.2.1.2</t>
  </si>
  <si>
    <t>Детский сад на 220 мест по ул. Ростовская, 69а, в городском округе город Воронеж (завершение строительства)</t>
  </si>
  <si>
    <t>1.2.1.3</t>
  </si>
  <si>
    <t>Детский сад на 220 мест по ул. Минская в г. Воронеже (завершение строительства)</t>
  </si>
  <si>
    <t>1.2.1.4</t>
  </si>
  <si>
    <t xml:space="preserve">Детский сад на 150 мест по Московскому проспекту, 142е
</t>
  </si>
  <si>
    <t>1.2.1.5</t>
  </si>
  <si>
    <t xml:space="preserve">Комплексная жилая застройка по ул. Шишкова, 140б, в г. Воронеже. Детский сад на 220 мест
</t>
  </si>
  <si>
    <t>1.2.1.6</t>
  </si>
  <si>
    <t xml:space="preserve"> Комплексная жилая застройка в микрорайоне АI по ул. Острогожская, р.п. Шилово 
г. Воронежа. Детский сад на 220 мест</t>
  </si>
  <si>
    <t>1.2.1.7</t>
  </si>
  <si>
    <r>
      <t xml:space="preserve">Комплексное освоение в целях жилищного строительства микрорайона по ул. Ильюшина, 13 в г. Воронеже. Детский сад на 250 мест (позиция 29) </t>
    </r>
    <r>
      <rPr>
        <i/>
        <sz val="11"/>
        <color indexed="10"/>
        <rFont val="Times New Roman"/>
        <family val="1"/>
        <charset val="204"/>
      </rPr>
      <t/>
    </r>
  </si>
  <si>
    <t>1.2.1.8</t>
  </si>
  <si>
    <t>Детское дошкольное учреждение  на 600 мест по Московскому проспекту в г. Воронеже (включая ПИР)</t>
  </si>
  <si>
    <t>1.2.2</t>
  </si>
  <si>
    <r>
      <t xml:space="preserve">Проведение закупок немонтируемого технологического оборудования  </t>
    </r>
    <r>
      <rPr>
        <i/>
        <sz val="11"/>
        <color indexed="10"/>
        <rFont val="Times New Roman"/>
        <family val="1"/>
        <charset val="204"/>
      </rPr>
      <t/>
    </r>
  </si>
  <si>
    <t>1.2.3</t>
  </si>
  <si>
    <t>Строительство детских садов  строительными  организациями с последующим их приобретением в муниципальную собственность</t>
  </si>
  <si>
    <t>1.2.3.1</t>
  </si>
  <si>
    <t>Детский сад на 140 мест по ул. Сельская, 2c</t>
  </si>
  <si>
    <t>1.2.3.2</t>
  </si>
  <si>
    <t>1.2.3.3</t>
  </si>
  <si>
    <t>Детский сад на 220 мест по ул. Ростовской, 58/6</t>
  </si>
  <si>
    <t>1.2.3.4</t>
  </si>
  <si>
    <t>1.2.3.5</t>
  </si>
  <si>
    <t xml:space="preserve">Встроенно-пристроенный детский сад на 100 мест по ул. 9 Января, 241/9 </t>
  </si>
  <si>
    <t>1.2.3.6</t>
  </si>
  <si>
    <t>Детский сад на 80 мест по ул. 45 стрелковой  дивизии, 226б</t>
  </si>
  <si>
    <t>1.2.3.7</t>
  </si>
  <si>
    <t>Детский сад на 150 мест по переулку Газовый, д.15В</t>
  </si>
  <si>
    <t>1.2.3.8</t>
  </si>
  <si>
    <t>Детский сад на 160 мест по ул. Острогожская, 168п</t>
  </si>
  <si>
    <t>1.2.3.9</t>
  </si>
  <si>
    <t>1.2.3.10</t>
  </si>
  <si>
    <t>Детский сад на 140 мест по ул. Хользунова,  38А</t>
  </si>
  <si>
    <t>1.2.3.11</t>
  </si>
  <si>
    <t>Встроенный детский сад на 100 мест по ул. Краснознаменная, 57/2, пом.1/1</t>
  </si>
  <si>
    <t>1.2.3.12</t>
  </si>
  <si>
    <t>1.2.4</t>
  </si>
  <si>
    <t xml:space="preserve">Реконструкция помещений под размещение НДОУ </t>
  </si>
  <si>
    <t>1.2.5</t>
  </si>
  <si>
    <t>Иные межбюджетные трансферты в областной бюджет Воронежской области на софинансирование строительства объектов образования</t>
  </si>
  <si>
    <t>1.3</t>
  </si>
  <si>
    <t>Модернизация материально-технической базы муниципальных дошкольных образовательных учреждений, приобретение услуг, работ для целей капитальных вложений</t>
  </si>
  <si>
    <t>1.3.1</t>
  </si>
  <si>
    <t>Приведение материально-технической базы функционирующих и вновь построенных муниципальных дошкольных образовательных организаций  в соответствие требованиям ФГОС ДО, приобретение услуг, работ для целей капитальных вложений</t>
  </si>
  <si>
    <t>1.3.2</t>
  </si>
  <si>
    <t>Создание в детских садах, вводимых в эксплуатацию по возврату к первоначальному использованию, и открываемых дополнительных группах действующих МБДОУ материально-технической базы, соответствующей требованиям пожарной безопасности и санитарному законодательству, в том числе</t>
  </si>
  <si>
    <t>1.3.2.1</t>
  </si>
  <si>
    <t>1.4</t>
  </si>
  <si>
    <t>1.4.1</t>
  </si>
  <si>
    <t>Проведение муниципального конкурса «Воспитатель года»</t>
  </si>
  <si>
    <t>1.5</t>
  </si>
  <si>
    <t xml:space="preserve">Финансовое обеспечение на выполнение муниципального задания дошкольными образовательными организациями </t>
  </si>
  <si>
    <t>1.5.1</t>
  </si>
  <si>
    <t>Осуществление финансирования муниципальных дошкольных образовательных организаций городского округа  на выполнение ими муниципального задания по оказанию услуги по предоставлению общедоступного и бесплатного дошкольного образования по основным общеобразовательным программам дошкольного образования</t>
  </si>
  <si>
    <t>1.5.2</t>
  </si>
  <si>
    <t>Компенсация части родительской платы за содержание ребенка в образовательных организациях, реализующих основную общеобразовательную программу дошкольного образования</t>
  </si>
  <si>
    <t>1.6</t>
  </si>
  <si>
    <t>Содержание муниципальных учреждений, оплата товаров и услуг из средств областного бюджета</t>
  </si>
  <si>
    <t>1.7</t>
  </si>
  <si>
    <t xml:space="preserve"> Реализация мероприятий муниципальных составляющих региональных проектов</t>
  </si>
  <si>
    <t>1.7.1</t>
  </si>
  <si>
    <t>1.7.1.1</t>
  </si>
  <si>
    <t>Мероприятия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</si>
  <si>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1.7.1.1.1</t>
  </si>
  <si>
    <t>1.7.1.1.2</t>
  </si>
  <si>
    <t>1.7.1.1.3</t>
  </si>
  <si>
    <t>1.7.1.1.4</t>
  </si>
  <si>
    <t>1.7.1.1.5</t>
  </si>
  <si>
    <t>1.7.1.1.6</t>
  </si>
  <si>
    <t>1.7.1.1.7</t>
  </si>
  <si>
    <t>Строительство пристройки к функционирующему детскому саду МБДОУ «Детский сад  комбинированного вида № 167», г. Воронеж, ул. Теплоэнергетиков, д. 21  (включая ПИР)</t>
  </si>
  <si>
    <t>1.7.1.1.8</t>
  </si>
  <si>
    <t>Строительство пристройки  к функционирующему детскому саду МБДОУ «Детский сад  № 119», г. Воронеж, ул. Тепличная, д. 18 (включая ПИР)</t>
  </si>
  <si>
    <t>1.7.1.1.9</t>
  </si>
  <si>
    <t xml:space="preserve">Строительство  детского сада на 300 мест в мкр. Шилово г.о.г. Воронеж (включая ПИР) </t>
  </si>
  <si>
    <t>1.7.1.1.10</t>
  </si>
  <si>
    <t>Строительство детского сада на 280 мест в мкр. Репное городского округа город Воронеж (включая ПИР)</t>
  </si>
  <si>
    <t>1.7.1.2</t>
  </si>
  <si>
    <t>Мероприятия по созданию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 (строительство)</t>
  </si>
  <si>
    <t>1.7.1.2.1</t>
  </si>
  <si>
    <t>Детский сад на 150 мест в гмкр. «Подклетное», ул. Красочная, 1 в г. Воронеже (включая ПИР)</t>
  </si>
  <si>
    <t>1.7.1.2.2</t>
  </si>
  <si>
    <t>1.7.1.2.3</t>
  </si>
  <si>
    <t>1.7.1.2.4</t>
  </si>
  <si>
    <t xml:space="preserve">Детский сад  на 220 мест по ул. Дмитрия Горина, 63 в г. Воронеж (включая ПИР)
</t>
  </si>
  <si>
    <t>1.7.1.2.5</t>
  </si>
  <si>
    <t>1.7.1.2.6</t>
  </si>
  <si>
    <t>1.7.1.3</t>
  </si>
  <si>
    <t>Мероприятия по созданию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 (выкуп)</t>
  </si>
  <si>
    <t>1.7.1.3.1</t>
  </si>
  <si>
    <t>1.7.1.3.2</t>
  </si>
  <si>
    <t xml:space="preserve">Встроенно-пристроенный детский сад на 140 мест по адресу: Российская Федерация, городской округ город Воронеж, город Воронеж, улица 9 Января, дом 233/45, помещение 1/1
</t>
  </si>
  <si>
    <t>1.7.1.3.3</t>
  </si>
  <si>
    <t>Встроенно-пристроенный детский сад на 100 мест по адресу: Российская Федерация, Воронежская область, городской округ город Воронеж, город Воронеж, улица 9 Января, дом 68, корпус 4, помещение 1/1</t>
  </si>
  <si>
    <t>1.7.1.3.4</t>
  </si>
  <si>
    <t>Встроенно-пристроенный детский сад на 200 мест по адресу: Российская Федерация, Воронежская область, городской округ город Воронеж, город Воронеж, улица 45 стрелковой дивизии, дом 259/4, помещение 1/1</t>
  </si>
  <si>
    <t>1.7.2</t>
  </si>
  <si>
    <t>Муниципальная составляющая регионального проекта «Жилье»</t>
  </si>
  <si>
    <t>1.7.2.1</t>
  </si>
  <si>
    <t xml:space="preserve"> Детский сад на 300 мест по ул. Артамонова в г. Воронеж</t>
  </si>
  <si>
    <t>1.7.3</t>
  </si>
  <si>
    <t>Муниципальная составляющая регионального проекта «Поддержка семей, имеющих детей»</t>
  </si>
  <si>
    <t>1.7.4</t>
  </si>
  <si>
    <t>Создание дополнительных мест для детей в возрасте от 1,5 до 3 лет любой направленности в организациях, осуществляющих образовательную деятельность (за исключением государственных, муниципальных), и у индивидуальных предпринимателей, осуществляющих образовательную деятельность по образовательным программам дошкольного образования, в том числе адаптированным, и присмотр и уход за детьми</t>
  </si>
  <si>
    <t>Подпрограмма 2 муниципальной программы городского округа город Воронеж</t>
  </si>
  <si>
    <t>Развитие общего и дополнительного образования</t>
  </si>
  <si>
    <t>2.1</t>
  </si>
  <si>
    <t>Достижение новых качественных образовательных результатов выпускниками образовательных организаций городского округа город Воронеж</t>
  </si>
  <si>
    <t>2.1.1</t>
  </si>
  <si>
    <t>2.1.2</t>
  </si>
  <si>
    <t>Организация отдыха детей в каникулярное время,  временного трудоустройства в период летних школьных каникул старшеклассников в возрасте от 14 до 18 лет</t>
  </si>
  <si>
    <t>2.1.3</t>
  </si>
  <si>
    <t>Обеспечение учащихся общеобразовательных учреждений молочной продукцией</t>
  </si>
  <si>
    <t>2.1.4</t>
  </si>
  <si>
    <t>Организация бесплатного горячего питания обучающихся, получающих начальное общее образование в муниципальных общеобразовательных организациях</t>
  </si>
  <si>
    <t>2.2</t>
  </si>
  <si>
    <t>2.2.1</t>
  </si>
  <si>
    <t>2.3</t>
  </si>
  <si>
    <t>Строительство и реконструкция объектов общего и дополнительного образования</t>
  </si>
  <si>
    <t>2.3.1</t>
  </si>
  <si>
    <t>Строительство  общеобразовательных организаций</t>
  </si>
  <si>
    <t>Строительство общеобразовательной школы на 33 класса в квартале ВГУ  на Московском проспекте г. Воронежа (завершение строительства)</t>
  </si>
  <si>
    <t>Строительство школы на 500 учащихся в микрорайоне Репное (завершение строительства)</t>
  </si>
  <si>
    <t>Строительство общеобразовательной школы на 1224 места по ул. Шишкова, 140б в г. Воронеж</t>
  </si>
  <si>
    <r>
      <t xml:space="preserve">Строительство объекта «Комплексная  жилая застройка микрорайона АI по ул. Острогожская р.п. Шилово г. Воронежа. Общеобразовательная школа на 1224 мест» </t>
    </r>
    <r>
      <rPr>
        <i/>
        <sz val="11"/>
        <color indexed="10"/>
        <rFont val="Times New Roman"/>
        <family val="1"/>
        <charset val="204"/>
      </rPr>
      <t/>
    </r>
  </si>
  <si>
    <t xml:space="preserve">Проведение закупок немонтируемого технологического оборудования </t>
  </si>
  <si>
    <t xml:space="preserve">Строительство пристроек к существующим образовательным организациям
</t>
  </si>
  <si>
    <t xml:space="preserve"> Строительство пристройки к МБОУ СОШ  № 54 в городском округе город Воронеж</t>
  </si>
  <si>
    <t>Строительство спортивного зала с теплым переходом к зданию МБОУ гимназия им. академика Н.Г. Басова при ВГУ г. Воронеж (завершение строительства)</t>
  </si>
  <si>
    <t>Пристройка к МБОУ СОШ № 84 в г. Воронеже по ул. Тепличная, 20б</t>
  </si>
  <si>
    <t>Пристройка к МБОУ СОШ № 46 по ул. Дм.Горина, 61 (Подгорное), г. Воронеж (включая ПИР)</t>
  </si>
  <si>
    <t xml:space="preserve">Пристройка к МБОУ лицей № 4 по ул. Генерала Лизюкова, 87 </t>
  </si>
  <si>
    <t xml:space="preserve">Пристройка к МБОУ СОШ № 77 по пер. Звездный, 2 (Масловка) </t>
  </si>
  <si>
    <t>Строительство образовательных организаций  строительными  организациями с последующим их приобретением в муниципальную собственность</t>
  </si>
  <si>
    <t>Детский спортивно-образовательный центр по адресу: Российская Федерация, Воронежская область, городской округ город Воронеж, город Воронеж, проспект Ленинский, дом 201</t>
  </si>
  <si>
    <t>2.4</t>
  </si>
  <si>
    <t>Проведение капитального ремонта и ремонтных работ для обеспечения функционирования и  подготовки  к новому учебному году, выполнение требований санитарных и строительных норм, пожарной безопасности и иных требований к инфраструктуре общеобразовательных учреждений и учреждений дополнительного образования</t>
  </si>
  <si>
    <t>2.4.1</t>
  </si>
  <si>
    <t>Проведение капитального ремонта и ремонтных работ для обеспечения функционирования и  подготовки  к новому учебному году общеобразовательных учреждений и учреждений дополнительного образования</t>
  </si>
  <si>
    <t>Выполнение требований санитарных и строительных норм, пожарной безопасности и иных требований к инфраструктуре образовательных организаций с учетом современных условий технологической среды образования, образовательного процесса и управления образованием</t>
  </si>
  <si>
    <t>2.5</t>
  </si>
  <si>
    <t xml:space="preserve">Оптимизация системы финансирования образовательных организаций для обеспечения достойного уровня жизни занятых в ней работников и привлечения новых высококвалифицированных кадров и молодых специалистов </t>
  </si>
  <si>
    <t>2.5.1</t>
  </si>
  <si>
    <t xml:space="preserve">  Стимулирование мотивации непрерывного профессионального развития,  творческой активности педагогов, создание условий для выявления и обмена лучшими практиками  посредством участия в городских и региональных педагогических мероприятиях и конкурсах</t>
  </si>
  <si>
    <t>2.6</t>
  </si>
  <si>
    <t>Финансовое обеспечение на выполнение муниципального задания организациями начального общего, основного общего, среднего общего образования, организациями дополнительного образования  и межшкольными учебными комбинатами, а также  финансирование организаций, осуществляющих ведение централизованного бухгалтерского учета, и обеспечение деятельности МКУ ЦРОИМП</t>
  </si>
  <si>
    <t>Осуществление финансирования муниципальных организаций общего образования городского округа  на выполнение ими муниципального задания по оказанию услуги по предоставлению общедоступного и бесплатного начального общего, основного общего, среднего  общего образования по основным общеобразовательным программам</t>
  </si>
  <si>
    <t>Осуществление финансирования муниципальных организаций дополнительного образования детей городского округа  на выполнение ими муниципального задания по оказанию услуги по предоставлению дополнительного образования по дополнительным образовательным программам</t>
  </si>
  <si>
    <t>Осуществление финансирования муниципальных образовательных организаций межшкольных учебных комбинатов городского округа  на выполнение ими муниципального задания по оказанию услуги по предоставлению основного общего, среднего образования в части изучения образовательной дисциплины «Технология»</t>
  </si>
  <si>
    <t xml:space="preserve">Осуществление финансирования муниципальных казенных учреждений бухгалтерско-расчетных центров на ведение  централизованного бухгалтерского учета в сфере образования </t>
  </si>
  <si>
    <t xml:space="preserve">Обеспечение деятельности МКУ «Центр развития образования и молодежных проектов» </t>
  </si>
  <si>
    <t>Ежемесячное денежное вознаграждение за классное руководство педагогическим работникам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</t>
  </si>
  <si>
    <t>Доплата к пенсии неработающим пенсионерам,  имеющим почетное звание «Заслуженный учитель Российской Федерации»</t>
  </si>
  <si>
    <t>Дотация на питание родителям (законным представителям) обучающихся в общеобразовательных учреждениях, расположенных на территории городского округа город Воронеж</t>
  </si>
  <si>
    <t>2.7</t>
  </si>
  <si>
    <t>2.8</t>
  </si>
  <si>
    <t>Общеобразовательная школа на 1101 место по адресу: г. Воронеж, жилой массив Олимпийский, 14 (включая ПИР)</t>
  </si>
  <si>
    <t>Образовательная школа на 1224 места по ул. Артамонова в г. Воронеж (включая ПИР)</t>
  </si>
  <si>
    <t>Комплексное освоение в целях жилищного строительства микрорайона по ул. Ильюшина, 13 в г. Воронеже. Общеобразовательная школа на 1224 места (поз.59) (включая ПИР)</t>
  </si>
  <si>
    <t xml:space="preserve">Муниципальная составляющая регионального проекта «Современная школа»
</t>
  </si>
  <si>
    <t>Образовательный центр на 2860 мест на Московском проспекте, г. Воронеж (включая ПИР)</t>
  </si>
  <si>
    <t xml:space="preserve">Общеобразовательная школа на 1500 мест по ул. Остужева в г. Воронеже
</t>
  </si>
  <si>
    <t xml:space="preserve">Муниципальная составляющая регионального проекта «Цифровая образовательная среда»
</t>
  </si>
  <si>
    <t xml:space="preserve">Муниципальная составляющая регионального проекта «Успех каждого ребенка»
</t>
  </si>
  <si>
    <t>Подпрограмма 3  муниципальной программы городского округа город Воронеж</t>
  </si>
  <si>
    <t>Вовлечение    молодежи     в     социальную     практику</t>
  </si>
  <si>
    <t>3.1</t>
  </si>
  <si>
    <t>3.2</t>
  </si>
  <si>
    <t>Гражданское образование и патриотическое воспитание молодежи, содействие формированию культурно-нравственных ценностей. Развитие инфраструктуры военно-патриотического воспитания и подготовка к службе в рядах Вооруженных Сил Российской Федерации</t>
  </si>
  <si>
    <t>3.3</t>
  </si>
  <si>
    <t>Обеспечение деятельности муниципального казенного учреждения городского округа город Воронеж «Центр молодежных проектов и программ»</t>
  </si>
  <si>
    <t>Основное мероприятие 1</t>
  </si>
  <si>
    <t>Создание условий для отдыха детей городского округа город Воронеж</t>
  </si>
  <si>
    <t>Основное мероприятие 2</t>
  </si>
  <si>
    <t>Социализация детей-сирот и детей, нуждающихся в особой защите государства</t>
  </si>
  <si>
    <t>Выплата единовременного пособия при всех формах устройства детей, лишенных родительского попечения,  в семью</t>
  </si>
  <si>
    <t>Выплаты приемной семье на содержание подопечных детей</t>
  </si>
  <si>
    <t>Обеспечение выплат вознаграждения, причитающегося приемному родителю</t>
  </si>
  <si>
    <t>Выплаты семьям опекунов на содержание подопечных детей</t>
  </si>
  <si>
    <t>Выплата единовременного пособия при передаче ребенка на воспитание в семью</t>
  </si>
  <si>
    <t>Выплата единовременного пособия при устройстве в семью ребенка-инвалида, достигшего возраста 10 лет, а также одновременной передаче на воспитание в семью ребенка с его братьями (сестрами)</t>
  </si>
  <si>
    <t>Организация и проведение городских мероприятий по пропаганде различных форм семейного устройства детей-сирот и детей, оставшихся без попечения родителей (городская акция «Я ищу тебя, мама!»)</t>
  </si>
  <si>
    <t>Организация и проведение городских мероприятий по социализации, адаптации и интеграции в общество детей-сирот и детей, оставшихся без попечения родителей</t>
  </si>
  <si>
    <t>2.9</t>
  </si>
  <si>
    <t>Организация и проведение  мероприятий по профилактике социального сиротства</t>
  </si>
  <si>
    <t xml:space="preserve">Руководитель управления образования и молодежной политики                                                                                                                             </t>
  </si>
  <si>
    <t>Л.А. Кулакова</t>
  </si>
  <si>
    <t>к муниципальной программе</t>
  </si>
  <si>
    <t>Детский сад № 13 на 60 мест  (с котельной)  по ул. Ольминского, 28</t>
  </si>
  <si>
    <t xml:space="preserve"> Детский сад на 220 мест, город Воронеж, массив  Олимпийский,                д. 15</t>
  </si>
  <si>
    <t>Детский сад на 150 мест в мкр. «Малышево» г. Воронежа                     (включая ПИР)</t>
  </si>
  <si>
    <t>Встроенно-пристроенное нежилое помещение (детский сад на 100 мест) по адресу: Российская Федерация, Воронежская область, городской округ город Воронеж, город Воронеж, улица 9 Января, дом 68, корпус 2, помещение 1</t>
  </si>
  <si>
    <t>Строительство пристройки к функционирующему детскому саду МБДОУ «Центр развития ребенка – детский сад  № 138», г. Воронеж,             ул. Лизюкова, 41 (включая ПИР)</t>
  </si>
  <si>
    <t>Строительство пристройки к функционирующему детскому саду МБДОУ «Детский сад № 69»,                           г. Воронеж, ул. Попова, д. 2 (включая ПИР)</t>
  </si>
  <si>
    <t>Строительство пристройки к функционирующему детскому саду МБДОУ «Детский сад общеразвивающего вида № 185»,                  г. Воронеж, ул. 45 стрелковой дивизии, д. 281 (включая ПИР)</t>
  </si>
  <si>
    <t>Строительство пристройки к функционирующему детскому саду МБДОУ «Центр развития ребенка – детский сад № 73», г. Воронеж,                 ул. Ульяновская, д. 31 (включая ПИР)</t>
  </si>
  <si>
    <t>Строительство пристройки к функционирующему детскому саду МБДОУ «Детский сад общеразвивающего вида № 142»,                г. Воронеж, ул. Глинки, д. 11 (включая ПИР)</t>
  </si>
  <si>
    <t>Детский сад на 280 мест в мкр. «Боровое»  г. Воронежа                     (включая ПИР)</t>
  </si>
  <si>
    <t>Детский сад  на 310 мест по ул. Шишкова в г. Воронеже                     (включая ПИР)</t>
  </si>
  <si>
    <t>Детский сад на 280 мест по ул. Артамонова в г. Воронеже                   (включая ПИР)</t>
  </si>
  <si>
    <t>г. Воронеж. Средняя школа на 1101 место по ул. Ф.Тютчева, 6                   (включая ПИР)</t>
  </si>
  <si>
    <t xml:space="preserve">Детский сад на 220 мест (с котельной) по Олимпийскому бульвару, 4/5                                                        </t>
  </si>
  <si>
    <t>Реконструкция МБОУ СОШ № 45 по ул. 9 Января,46, г. Воронеж</t>
  </si>
  <si>
    <t>Вовлечение молодежи в социальную практику, обеспечение поддержки творческой активности молодежи</t>
  </si>
  <si>
    <t>2021 год</t>
  </si>
  <si>
    <t>2022 год</t>
  </si>
  <si>
    <t>2023 год</t>
  </si>
  <si>
    <t>2024 год</t>
  </si>
  <si>
    <t>Региональный проект «Модернизация школьной системы образования Воронежской области»</t>
  </si>
  <si>
    <t>Пристройка к МБОУ СОШ № 97 по ул. Новосибирская, 49 в г. Воронеже</t>
  </si>
  <si>
    <t>Пристройка к МБОУ «Лицей «МОК № 2» по ул. Шендрикова, 7 в г. Воронеже</t>
  </si>
  <si>
    <t>Пристройка к МБОУ СОШ № 95 по ул. Владимира Невского, 42 в г. Воронеже</t>
  </si>
  <si>
    <t>Пристройка к МБОУ лицею № 3 по ул. Переверткина, 25 в г. Воронеже</t>
  </si>
  <si>
    <t>Ресурсное обеспечение и прогнозная (справочная) оценка расходов федерального, областного бюджетов и бюджета городского округа город Воронеж, внебюджетных источников на реализацию муниципальной программы городского округа город Воронеж «Развитие образования» в разрезе мероприятий подпрограмм и основных мероприятий  (I этап)</t>
  </si>
  <si>
    <t>2.2.1.1</t>
  </si>
  <si>
    <t>2.2.1.2</t>
  </si>
  <si>
    <t>2.2.1.3</t>
  </si>
  <si>
    <t>2.2.1.4</t>
  </si>
  <si>
    <t>2.2.2</t>
  </si>
  <si>
    <t>2.2.3</t>
  </si>
  <si>
    <t>2.2.3.1</t>
  </si>
  <si>
    <t>2.2.3.2</t>
  </si>
  <si>
    <t>2.2.3.3</t>
  </si>
  <si>
    <t>2.2.3.4</t>
  </si>
  <si>
    <t>2.2.3.5</t>
  </si>
  <si>
    <t>2.2.3.6</t>
  </si>
  <si>
    <t>2.2.3.7</t>
  </si>
  <si>
    <t>2.2.3.8</t>
  </si>
  <si>
    <t>2.2.3.9</t>
  </si>
  <si>
    <t>2.2.3.11</t>
  </si>
  <si>
    <t>2.2.4</t>
  </si>
  <si>
    <t>2.2.4.1</t>
  </si>
  <si>
    <t>2.2.5</t>
  </si>
  <si>
    <t>2.5.2</t>
  </si>
  <si>
    <t>2.5.3</t>
  </si>
  <si>
    <t>2.5.4</t>
  </si>
  <si>
    <t>2.5.5</t>
  </si>
  <si>
    <t>2.5.6</t>
  </si>
  <si>
    <t>2.5.7</t>
  </si>
  <si>
    <t>2.5.8</t>
  </si>
  <si>
    <t>2.7.1</t>
  </si>
  <si>
    <t>2.7.1.1</t>
  </si>
  <si>
    <t>2.7.1.2</t>
  </si>
  <si>
    <t>2.7.1.3</t>
  </si>
  <si>
    <t>2.7.1.4</t>
  </si>
  <si>
    <t>2.7.2</t>
  </si>
  <si>
    <t>2.7.2.1.</t>
  </si>
  <si>
    <t>2.7.2.2</t>
  </si>
  <si>
    <t>2.7.2.3</t>
  </si>
  <si>
    <t>2.7.2.4</t>
  </si>
  <si>
    <t>2.7.3</t>
  </si>
  <si>
    <t>2.7.4</t>
  </si>
  <si>
    <t>2.7.5</t>
  </si>
  <si>
    <t>стройка</t>
  </si>
  <si>
    <t>выкуп</t>
  </si>
  <si>
    <t>2.7.2.5</t>
  </si>
  <si>
    <t xml:space="preserve">Формирование новой технологической среды в муниципальной системе образования </t>
  </si>
  <si>
    <t>Строительство детского сада на 280 мест в мкр. Репное городского округа город Воронеж (включая ПИР) (охранные услуги)</t>
  </si>
  <si>
    <t>Обеспечение высокого качества услуг дошкольного образования</t>
  </si>
  <si>
    <t>2.3.2</t>
  </si>
  <si>
    <t>Приложение № 5</t>
  </si>
  <si>
    <t>Общеобразовательная школа на 1600 мест по ул. Домостроителей,30а</t>
  </si>
  <si>
    <t>Общеобразовательная школа на 1575 мест по ул. Шишкова-ул. Загоровского в г. Воронеже</t>
  </si>
  <si>
    <t xml:space="preserve">Муниципальная составляющая регионального проекта «Содействие занятости»
</t>
  </si>
  <si>
    <t>2.2.3.10</t>
  </si>
  <si>
    <t>Школа по ул. Покровская, 18/5 в г. Воронеж (ЖК "Каштановый")</t>
  </si>
  <si>
    <t>Пристройка к МБОУ СОШ № 77 по пер. Звездный, 2 (Масловка) (охрана)</t>
  </si>
  <si>
    <t>2.2.3.12</t>
  </si>
  <si>
    <t>2.7.6</t>
  </si>
  <si>
    <t>Региональный проект "Патриотическое воспитание граждан Российской Федерации"</t>
  </si>
  <si>
    <t>2.2.1.5</t>
  </si>
  <si>
    <t>Школа на 2000 мест по ул. Острогожская в г. Воронеже</t>
  </si>
  <si>
    <t>2.2.3.13</t>
  </si>
  <si>
    <t>Пристройка спортивного зала к зданию МБОУ СОШ №24 по адресу: ул. Генерала Лохматикова, 43 в г. Воронеже</t>
  </si>
  <si>
    <t>уо</t>
  </si>
  <si>
    <t xml:space="preserve">итого по подпрограмме </t>
  </si>
  <si>
    <t>федеральный</t>
  </si>
  <si>
    <t>областной</t>
  </si>
  <si>
    <t>муниципальный</t>
  </si>
  <si>
    <t>внебюджет</t>
  </si>
  <si>
    <t xml:space="preserve">федеральный </t>
  </si>
  <si>
    <t xml:space="preserve">областной </t>
  </si>
  <si>
    <t>городской</t>
  </si>
  <si>
    <t>итого по подпрограмме</t>
  </si>
  <si>
    <t>1.2.1.9</t>
  </si>
  <si>
    <t>Строительство пристройки к  МБОУ гимназия «УВК № 1»    структурное подразделение  детский сад, г. Воронеж, ул. Беговая, д. 164 (включая ПИР)</t>
  </si>
  <si>
    <t xml:space="preserve">Детский сад на 280 мест по адресу: Российская Федерация, Воронежская обл, городской округ город Воронеж, Воронеж г., Козо-Полянского ул., 7 д.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</si>
</sst>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0"/>
    <numFmt numFmtId="166" formatCode="#,##0.00_ ;\-#,##0.00\ "/>
    <numFmt numFmtId="167" formatCode="0.0"/>
    <numFmt numFmtId="168" formatCode="#,##0.00\ _₽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indexed="10"/>
      <name val="Times New Roman"/>
      <family val="1"/>
      <charset val="204"/>
    </font>
    <font>
      <sz val="2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family val="2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10"/>
      <color indexed="8"/>
      <name val="Arial"/>
      <family val="2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9" fillId="0" borderId="0"/>
    <xf numFmtId="0" fontId="1" fillId="0" borderId="0"/>
    <xf numFmtId="0" fontId="2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13" fillId="0" borderId="0"/>
  </cellStyleXfs>
  <cellXfs count="105">
    <xf numFmtId="0" fontId="0" fillId="0" borderId="0" xfId="0"/>
    <xf numFmtId="0" fontId="12" fillId="0" borderId="0" xfId="0" applyFont="1" applyFill="1"/>
    <xf numFmtId="0" fontId="2" fillId="0" borderId="0" xfId="1" applyFill="1"/>
    <xf numFmtId="0" fontId="0" fillId="0" borderId="0" xfId="0" applyFill="1"/>
    <xf numFmtId="0" fontId="0" fillId="2" borderId="0" xfId="0" applyFill="1"/>
    <xf numFmtId="0" fontId="10" fillId="0" borderId="0" xfId="0" applyFont="1"/>
    <xf numFmtId="0" fontId="10" fillId="2" borderId="0" xfId="0" applyFont="1" applyFill="1"/>
    <xf numFmtId="0" fontId="10" fillId="0" borderId="1" xfId="1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2" fontId="5" fillId="0" borderId="1" xfId="1" applyNumberFormat="1" applyFont="1" applyFill="1" applyBorder="1" applyAlignment="1">
      <alignment horizontal="center" vertical="center" wrapText="1"/>
    </xf>
    <xf numFmtId="4" fontId="10" fillId="0" borderId="1" xfId="1" applyNumberFormat="1" applyFont="1" applyFill="1" applyBorder="1" applyAlignment="1">
      <alignment horizontal="center" vertical="center" wrapText="1"/>
    </xf>
    <xf numFmtId="166" fontId="5" fillId="0" borderId="1" xfId="1" applyNumberFormat="1" applyFont="1" applyFill="1" applyBorder="1" applyAlignment="1">
      <alignment horizontal="center" vertical="center" wrapText="1"/>
    </xf>
    <xf numFmtId="167" fontId="5" fillId="0" borderId="1" xfId="1" applyNumberFormat="1" applyFont="1" applyFill="1" applyBorder="1" applyAlignment="1">
      <alignment horizontal="center" vertical="center" wrapText="1"/>
    </xf>
    <xf numFmtId="43" fontId="5" fillId="0" borderId="1" xfId="1" applyNumberFormat="1" applyFont="1" applyFill="1" applyBorder="1" applyAlignment="1">
      <alignment vertical="center" wrapText="1"/>
    </xf>
    <xf numFmtId="43" fontId="5" fillId="0" borderId="1" xfId="1" applyNumberFormat="1" applyFont="1" applyFill="1" applyBorder="1" applyAlignment="1">
      <alignment horizontal="center" vertical="center" wrapText="1"/>
    </xf>
    <xf numFmtId="4" fontId="8" fillId="0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168" fontId="5" fillId="0" borderId="1" xfId="1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4" fontId="5" fillId="0" borderId="1" xfId="4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4" fontId="5" fillId="0" borderId="0" xfId="1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/>
    <xf numFmtId="2" fontId="10" fillId="0" borderId="1" xfId="1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2" fontId="10" fillId="2" borderId="0" xfId="0" applyNumberFormat="1" applyFont="1" applyFill="1"/>
    <xf numFmtId="0" fontId="10" fillId="2" borderId="1" xfId="0" applyFont="1" applyFill="1" applyBorder="1"/>
    <xf numFmtId="4" fontId="10" fillId="2" borderId="1" xfId="0" applyNumberFormat="1" applyFont="1" applyFill="1" applyBorder="1"/>
    <xf numFmtId="2" fontId="10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" fontId="10" fillId="0" borderId="1" xfId="2" applyNumberFormat="1" applyFont="1" applyFill="1" applyBorder="1" applyAlignment="1">
      <alignment horizontal="center" vertical="center" wrapText="1"/>
    </xf>
    <xf numFmtId="49" fontId="5" fillId="0" borderId="3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/>
    </xf>
    <xf numFmtId="0" fontId="7" fillId="0" borderId="0" xfId="1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 vertical="center"/>
    </xf>
    <xf numFmtId="4" fontId="14" fillId="0" borderId="1" xfId="4" applyNumberFormat="1" applyFont="1" applyFill="1" applyBorder="1" applyAlignment="1">
      <alignment horizontal="center" vertical="center" wrapText="1"/>
    </xf>
    <xf numFmtId="4" fontId="5" fillId="0" borderId="5" xfId="1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10" fillId="0" borderId="0" xfId="0" applyFont="1" applyFill="1" applyBorder="1"/>
    <xf numFmtId="0" fontId="10" fillId="0" borderId="0" xfId="0" applyFont="1" applyBorder="1"/>
    <xf numFmtId="4" fontId="10" fillId="0" borderId="0" xfId="0" applyNumberFormat="1" applyFont="1" applyBorder="1"/>
    <xf numFmtId="0" fontId="10" fillId="2" borderId="0" xfId="0" applyFont="1" applyFill="1" applyBorder="1"/>
    <xf numFmtId="4" fontId="10" fillId="0" borderId="0" xfId="0" applyNumberFormat="1" applyFont="1" applyFill="1" applyBorder="1"/>
    <xf numFmtId="2" fontId="10" fillId="2" borderId="0" xfId="0" applyNumberFormat="1" applyFont="1" applyFill="1" applyBorder="1"/>
    <xf numFmtId="4" fontId="10" fillId="2" borderId="0" xfId="0" applyNumberFormat="1" applyFont="1" applyFill="1" applyBorder="1"/>
    <xf numFmtId="4" fontId="16" fillId="0" borderId="0" xfId="0" applyNumberFormat="1" applyFont="1" applyFill="1" applyBorder="1" applyAlignment="1">
      <alignment horizontal="center" vertical="center"/>
    </xf>
    <xf numFmtId="2" fontId="10" fillId="0" borderId="0" xfId="0" applyNumberFormat="1" applyFont="1" applyFill="1" applyBorder="1"/>
    <xf numFmtId="0" fontId="0" fillId="2" borderId="0" xfId="0" applyFill="1" applyBorder="1"/>
    <xf numFmtId="0" fontId="10" fillId="0" borderId="1" xfId="0" applyFont="1" applyFill="1" applyBorder="1"/>
    <xf numFmtId="4" fontId="10" fillId="0" borderId="1" xfId="0" applyNumberFormat="1" applyFont="1" applyFill="1" applyBorder="1"/>
    <xf numFmtId="0" fontId="10" fillId="0" borderId="0" xfId="1" applyFont="1" applyFill="1" applyBorder="1" applyAlignment="1">
      <alignment horizontal="center" vertical="center" wrapText="1"/>
    </xf>
    <xf numFmtId="4" fontId="10" fillId="0" borderId="0" xfId="1" applyNumberFormat="1" applyFont="1" applyFill="1" applyBorder="1" applyAlignment="1">
      <alignment horizontal="center" vertical="center" wrapText="1"/>
    </xf>
    <xf numFmtId="2" fontId="10" fillId="0" borderId="0" xfId="1" applyNumberFormat="1" applyFont="1" applyFill="1" applyBorder="1" applyAlignment="1">
      <alignment horizontal="center" vertical="center" wrapText="1"/>
    </xf>
    <xf numFmtId="4" fontId="10" fillId="0" borderId="0" xfId="2" applyNumberFormat="1" applyFont="1" applyFill="1" applyBorder="1" applyAlignment="1">
      <alignment horizontal="center" vertical="center" wrapText="1"/>
    </xf>
    <xf numFmtId="2" fontId="5" fillId="0" borderId="0" xfId="1" applyNumberFormat="1" applyFont="1" applyFill="1" applyBorder="1" applyAlignment="1">
      <alignment horizontal="center" vertical="center" wrapText="1"/>
    </xf>
    <xf numFmtId="4" fontId="11" fillId="0" borderId="0" xfId="0" applyNumberFormat="1" applyFont="1" applyFill="1"/>
    <xf numFmtId="2" fontId="11" fillId="2" borderId="1" xfId="0" applyNumberFormat="1" applyFont="1" applyFill="1" applyBorder="1"/>
    <xf numFmtId="4" fontId="11" fillId="2" borderId="0" xfId="0" applyNumberFormat="1" applyFont="1" applyFill="1" applyBorder="1"/>
    <xf numFmtId="2" fontId="11" fillId="2" borderId="3" xfId="0" applyNumberFormat="1" applyFont="1" applyFill="1" applyBorder="1"/>
    <xf numFmtId="4" fontId="10" fillId="2" borderId="8" xfId="0" applyNumberFormat="1" applyFont="1" applyFill="1" applyBorder="1"/>
    <xf numFmtId="0" fontId="11" fillId="2" borderId="1" xfId="0" applyFont="1" applyFill="1" applyBorder="1"/>
    <xf numFmtId="49" fontId="5" fillId="0" borderId="2" xfId="1" applyNumberFormat="1" applyFont="1" applyFill="1" applyBorder="1" applyAlignment="1">
      <alignment horizontal="center" vertical="center" wrapText="1"/>
    </xf>
    <xf numFmtId="49" fontId="5" fillId="0" borderId="4" xfId="1" applyNumberFormat="1" applyFont="1" applyFill="1" applyBorder="1" applyAlignment="1">
      <alignment horizontal="center" vertical="center" wrapText="1"/>
    </xf>
    <xf numFmtId="49" fontId="5" fillId="0" borderId="3" xfId="1" applyNumberFormat="1" applyFont="1" applyFill="1" applyBorder="1" applyAlignment="1">
      <alignment horizontal="center" vertical="center" wrapText="1"/>
    </xf>
    <xf numFmtId="49" fontId="10" fillId="0" borderId="2" xfId="1" applyNumberFormat="1" applyFont="1" applyFill="1" applyBorder="1" applyAlignment="1">
      <alignment horizontal="center" vertical="center" wrapText="1"/>
    </xf>
    <xf numFmtId="49" fontId="10" fillId="0" borderId="4" xfId="1" applyNumberFormat="1" applyFont="1" applyFill="1" applyBorder="1" applyAlignment="1">
      <alignment horizontal="center" vertical="center" wrapText="1"/>
    </xf>
    <xf numFmtId="49" fontId="10" fillId="0" borderId="3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horizontal="center" vertical="top" wrapText="1"/>
    </xf>
    <xf numFmtId="49" fontId="5" fillId="0" borderId="4" xfId="1" applyNumberFormat="1" applyFont="1" applyFill="1" applyBorder="1" applyAlignment="1">
      <alignment horizontal="center" vertical="top" wrapText="1"/>
    </xf>
    <xf numFmtId="49" fontId="5" fillId="0" borderId="3" xfId="1" applyNumberFormat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49" fontId="5" fillId="0" borderId="2" xfId="1" applyNumberFormat="1" applyFont="1" applyFill="1" applyBorder="1" applyAlignment="1">
      <alignment horizontal="center" wrapText="1"/>
    </xf>
    <xf numFmtId="49" fontId="5" fillId="0" borderId="4" xfId="1" applyNumberFormat="1" applyFont="1" applyFill="1" applyBorder="1" applyAlignment="1">
      <alignment horizontal="center" wrapText="1"/>
    </xf>
    <xf numFmtId="49" fontId="5" fillId="0" borderId="3" xfId="1" applyNumberFormat="1" applyFont="1" applyFill="1" applyBorder="1" applyAlignment="1">
      <alignment horizont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5" fillId="0" borderId="5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7" fillId="0" borderId="0" xfId="1" applyFont="1" applyFill="1" applyAlignment="1">
      <alignment horizontal="center" vertical="center"/>
    </xf>
    <xf numFmtId="0" fontId="7" fillId="0" borderId="0" xfId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49" fontId="5" fillId="0" borderId="2" xfId="3" applyNumberFormat="1" applyFont="1" applyFill="1" applyBorder="1" applyAlignment="1">
      <alignment horizontal="center" vertical="center" wrapText="1"/>
    </xf>
    <xf numFmtId="49" fontId="5" fillId="0" borderId="4" xfId="3" applyNumberFormat="1" applyFont="1" applyFill="1" applyBorder="1" applyAlignment="1">
      <alignment horizontal="center" vertical="center" wrapText="1"/>
    </xf>
    <xf numFmtId="49" fontId="5" fillId="0" borderId="3" xfId="3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wrapText="1"/>
    </xf>
    <xf numFmtId="0" fontId="5" fillId="0" borderId="4" xfId="1" applyFont="1" applyFill="1" applyBorder="1" applyAlignment="1">
      <alignment horizontal="center" wrapText="1"/>
    </xf>
    <xf numFmtId="0" fontId="5" fillId="0" borderId="3" xfId="1" applyFont="1" applyFill="1" applyBorder="1" applyAlignment="1">
      <alignment horizontal="center" wrapText="1"/>
    </xf>
    <xf numFmtId="0" fontId="4" fillId="0" borderId="0" xfId="3" applyFont="1" applyFill="1" applyBorder="1" applyAlignment="1">
      <alignment horizontal="left" vertical="center" wrapText="1"/>
    </xf>
  </cellXfs>
  <cellStyles count="9">
    <cellStyle name="Excel Built-in Normal" xfId="2"/>
    <cellStyle name="Обычный" xfId="0" builtinId="0"/>
    <cellStyle name="Обычный 2" xfId="3"/>
    <cellStyle name="Обычный 2 2" xfId="4"/>
    <cellStyle name="Обычный 2 3" xfId="8"/>
    <cellStyle name="Обычный 3" xfId="7"/>
    <cellStyle name="Обычный 4" xfId="1"/>
    <cellStyle name="Финансовый 2" xfId="5"/>
    <cellStyle name="Финансовый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077;%20&#8470;%206%20(%20&#1087;&#1088;&#1080;&#1083;%203%20-%202%20&#1101;&#1090;&#1072;&#1087;)+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077;%20&#8470;%206%20(%20&#1087;&#1088;&#1080;&#1083;%203%20-%202%20&#1101;&#1090;&#1072;&#1087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6">
          <cell r="D6"/>
        </row>
        <row r="7">
          <cell r="D7">
            <v>147587708.34999999</v>
          </cell>
        </row>
        <row r="8">
          <cell r="D8">
            <v>6091672.3799999999</v>
          </cell>
        </row>
        <row r="9">
          <cell r="D9">
            <v>93598111.870000005</v>
          </cell>
        </row>
        <row r="10">
          <cell r="D10">
            <v>39096986.100000001</v>
          </cell>
        </row>
        <row r="12">
          <cell r="D12"/>
        </row>
        <row r="183">
          <cell r="D183">
            <v>0</v>
          </cell>
        </row>
        <row r="184">
          <cell r="D184">
            <v>89460799.299999997</v>
          </cell>
        </row>
        <row r="185">
          <cell r="D185">
            <v>5687807.6799999997</v>
          </cell>
        </row>
        <row r="186">
          <cell r="D186">
            <v>60029605.340000004</v>
          </cell>
        </row>
        <row r="187">
          <cell r="D187">
            <v>21883890.280000001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6">
          <cell r="D6">
            <v>149064100.75</v>
          </cell>
        </row>
        <row r="13">
          <cell r="D13">
            <v>403864.7</v>
          </cell>
        </row>
        <row r="14">
          <cell r="D14">
            <v>31648656.43</v>
          </cell>
        </row>
        <row r="15">
          <cell r="D15">
            <v>16892955.82</v>
          </cell>
        </row>
        <row r="16">
          <cell r="D16">
            <v>6391500</v>
          </cell>
        </row>
        <row r="389">
          <cell r="D389">
            <v>11988</v>
          </cell>
        </row>
        <row r="390">
          <cell r="D390">
            <v>0</v>
          </cell>
        </row>
        <row r="391">
          <cell r="D391">
            <v>0</v>
          </cell>
        </row>
        <row r="392">
          <cell r="D392">
            <v>11988</v>
          </cell>
        </row>
        <row r="393">
          <cell r="D393">
            <v>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75"/>
  <sheetViews>
    <sheetView tabSelected="1" topLeftCell="A325" zoomScaleNormal="100" zoomScaleSheetLayoutView="86" workbookViewId="0">
      <selection activeCell="H337" sqref="H337"/>
    </sheetView>
  </sheetViews>
  <sheetFormatPr defaultRowHeight="15" x14ac:dyDescent="0.25"/>
  <cols>
    <col min="1" max="1" width="16.7109375" style="3" customWidth="1"/>
    <col min="2" max="2" width="33.5703125" style="3" customWidth="1"/>
    <col min="3" max="3" width="22.28515625" style="3" customWidth="1"/>
    <col min="4" max="4" width="15.85546875" style="3" customWidth="1"/>
    <col min="5" max="5" width="13" style="3" customWidth="1"/>
    <col min="6" max="6" width="14.42578125" style="3" customWidth="1"/>
    <col min="7" max="7" width="13" style="3" customWidth="1"/>
    <col min="8" max="8" width="13.5703125" style="3" customWidth="1"/>
    <col min="9" max="9" width="14" style="3" customWidth="1"/>
    <col min="10" max="10" width="14.85546875" style="3" customWidth="1"/>
    <col min="11" max="11" width="13.85546875" style="3" customWidth="1"/>
    <col min="12" max="12" width="14.140625" style="3" customWidth="1"/>
    <col min="13" max="13" width="15.42578125" style="3" customWidth="1"/>
    <col min="14" max="14" width="14.7109375" style="3" customWidth="1"/>
    <col min="15" max="15" width="12.7109375" style="3" customWidth="1"/>
    <col min="16" max="16" width="4.85546875" style="3" hidden="1" customWidth="1"/>
    <col min="17" max="18" width="11.85546875" style="3" hidden="1" customWidth="1"/>
    <col min="19" max="19" width="11.85546875" style="44" hidden="1" customWidth="1"/>
    <col min="20" max="20" width="12.7109375" style="45" hidden="1" customWidth="1"/>
    <col min="21" max="21" width="15.42578125" style="45" hidden="1" customWidth="1"/>
    <col min="22" max="22" width="25.5703125" style="45" hidden="1" customWidth="1"/>
    <col min="23" max="23" width="15.28515625" style="45" hidden="1" customWidth="1"/>
    <col min="24" max="24" width="9.140625" style="45" hidden="1" customWidth="1"/>
    <col min="25" max="25" width="18.5703125" style="45" hidden="1" customWidth="1"/>
    <col min="26" max="26" width="14.42578125" style="45" customWidth="1"/>
    <col min="27" max="27" width="15.140625" style="45" customWidth="1"/>
    <col min="28" max="28" width="15" style="45" customWidth="1"/>
    <col min="29" max="29" width="15.7109375" style="45" customWidth="1"/>
  </cols>
  <sheetData>
    <row r="1" spans="1:30" ht="30.75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89" t="s">
        <v>304</v>
      </c>
      <c r="M1" s="89"/>
      <c r="N1" s="89"/>
      <c r="O1" s="89"/>
      <c r="P1" s="38"/>
    </row>
    <row r="2" spans="1:30" ht="28.5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89" t="s">
        <v>231</v>
      </c>
      <c r="L2" s="89"/>
      <c r="M2" s="89"/>
      <c r="N2" s="89"/>
      <c r="O2" s="89"/>
      <c r="P2" s="38"/>
    </row>
    <row r="3" spans="1:30" s="5" customFormat="1" ht="104.25" customHeight="1" x14ac:dyDescent="0.25">
      <c r="A3" s="93" t="s">
        <v>257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39"/>
      <c r="Q3" s="18"/>
      <c r="R3" s="18"/>
      <c r="S3" s="46"/>
      <c r="T3" s="47"/>
      <c r="U3" s="47"/>
      <c r="V3" s="47"/>
      <c r="W3" s="47"/>
      <c r="X3" s="47"/>
      <c r="Y3" s="47"/>
      <c r="Z3" s="47"/>
      <c r="AA3" s="48"/>
      <c r="AB3" s="47"/>
      <c r="AC3" s="47"/>
    </row>
    <row r="4" spans="1:30" s="6" customFormat="1" ht="28.5" customHeight="1" x14ac:dyDescent="0.25">
      <c r="A4" s="69" t="s">
        <v>0</v>
      </c>
      <c r="B4" s="87" t="s">
        <v>1</v>
      </c>
      <c r="C4" s="75" t="s">
        <v>2</v>
      </c>
      <c r="D4" s="90" t="s">
        <v>3</v>
      </c>
      <c r="E4" s="91"/>
      <c r="F4" s="91"/>
      <c r="G4" s="91"/>
      <c r="H4" s="91"/>
      <c r="I4" s="91"/>
      <c r="J4" s="91"/>
      <c r="K4" s="91"/>
      <c r="L4" s="91"/>
      <c r="M4" s="91"/>
      <c r="N4" s="91"/>
      <c r="O4" s="92"/>
      <c r="P4" s="22"/>
      <c r="Q4" s="18"/>
      <c r="R4" s="18"/>
      <c r="S4" s="46"/>
      <c r="T4" s="49"/>
      <c r="U4" s="51"/>
      <c r="V4" s="29"/>
      <c r="W4" s="49"/>
      <c r="X4" s="49"/>
      <c r="Y4" s="49"/>
      <c r="Z4" s="49"/>
      <c r="AA4" s="49"/>
      <c r="AB4" s="49"/>
      <c r="AC4" s="49"/>
    </row>
    <row r="5" spans="1:30" s="6" customFormat="1" ht="39.75" customHeight="1" x14ac:dyDescent="0.25">
      <c r="A5" s="71"/>
      <c r="B5" s="88"/>
      <c r="C5" s="77"/>
      <c r="D5" s="35" t="s">
        <v>4</v>
      </c>
      <c r="E5" s="35" t="s">
        <v>5</v>
      </c>
      <c r="F5" s="7" t="s">
        <v>6</v>
      </c>
      <c r="G5" s="35" t="s">
        <v>7</v>
      </c>
      <c r="H5" s="35" t="s">
        <v>8</v>
      </c>
      <c r="I5" s="35" t="s">
        <v>9</v>
      </c>
      <c r="J5" s="35" t="s">
        <v>10</v>
      </c>
      <c r="K5" s="7" t="s">
        <v>11</v>
      </c>
      <c r="L5" s="7" t="s">
        <v>248</v>
      </c>
      <c r="M5" s="7" t="s">
        <v>249</v>
      </c>
      <c r="N5" s="7" t="s">
        <v>250</v>
      </c>
      <c r="O5" s="7" t="s">
        <v>251</v>
      </c>
      <c r="P5" s="58"/>
      <c r="Q5" s="18"/>
      <c r="R5" s="18"/>
      <c r="S5" s="50"/>
      <c r="T5" s="49"/>
      <c r="U5" s="49"/>
      <c r="V5" s="64" t="s">
        <v>319</v>
      </c>
      <c r="W5" s="49"/>
      <c r="X5" s="49"/>
      <c r="Y5" s="49"/>
      <c r="Z5" s="49"/>
      <c r="AA5" s="49"/>
      <c r="AB5" s="49"/>
      <c r="AC5" s="49"/>
    </row>
    <row r="6" spans="1:30" s="6" customFormat="1" ht="26.25" customHeight="1" x14ac:dyDescent="0.25">
      <c r="A6" s="69" t="s">
        <v>12</v>
      </c>
      <c r="B6" s="69" t="s">
        <v>13</v>
      </c>
      <c r="C6" s="35" t="s">
        <v>14</v>
      </c>
      <c r="D6" s="8">
        <f>SUM(E6:O6)</f>
        <v>164256346.69999999</v>
      </c>
      <c r="E6" s="8">
        <f>E7+E8+E9+E10</f>
        <v>9740667.7599999998</v>
      </c>
      <c r="F6" s="10">
        <f>F7+F8+F9+F10</f>
        <v>9611809.1400000006</v>
      </c>
      <c r="G6" s="8">
        <f t="shared" ref="G6:O6" si="0">G7+G8+G9+G10</f>
        <v>9763664.6600000001</v>
      </c>
      <c r="H6" s="8">
        <f t="shared" si="0"/>
        <v>11612016.52</v>
      </c>
      <c r="I6" s="8">
        <f t="shared" si="0"/>
        <v>12949287.16</v>
      </c>
      <c r="J6" s="8">
        <f t="shared" si="0"/>
        <v>15669344.49</v>
      </c>
      <c r="K6" s="8">
        <f t="shared" si="0"/>
        <v>13478520.93</v>
      </c>
      <c r="L6" s="8">
        <f t="shared" si="0"/>
        <v>15998253.16</v>
      </c>
      <c r="M6" s="8">
        <f t="shared" si="0"/>
        <v>19977136.079999998</v>
      </c>
      <c r="N6" s="8">
        <f t="shared" si="0"/>
        <v>24217467.300000001</v>
      </c>
      <c r="O6" s="8">
        <f t="shared" si="0"/>
        <v>21238179.5</v>
      </c>
      <c r="P6" s="23"/>
      <c r="Q6" s="18"/>
      <c r="R6" s="25"/>
      <c r="S6" s="50"/>
      <c r="T6" s="51"/>
      <c r="U6" s="52" t="s">
        <v>320</v>
      </c>
      <c r="V6" s="30">
        <f>D7+[1]Лист1!$D$7</f>
        <v>162061559.49000001</v>
      </c>
      <c r="W6" s="49"/>
      <c r="X6" s="49"/>
      <c r="Y6" s="49"/>
      <c r="Z6" s="52"/>
      <c r="AA6" s="49"/>
      <c r="AB6" s="49"/>
      <c r="AC6" s="51"/>
      <c r="AD6" s="28"/>
    </row>
    <row r="7" spans="1:30" s="6" customFormat="1" ht="24.75" customHeight="1" x14ac:dyDescent="0.25">
      <c r="A7" s="70"/>
      <c r="B7" s="70"/>
      <c r="C7" s="35" t="s">
        <v>15</v>
      </c>
      <c r="D7" s="8">
        <f>SUM(E7:O7)</f>
        <v>14473851.140000001</v>
      </c>
      <c r="E7" s="8">
        <f t="shared" ref="E7:O7" si="1">E13+E381+E692+E712+E717</f>
        <v>700065.6</v>
      </c>
      <c r="F7" s="10">
        <f t="shared" si="1"/>
        <v>356891.97</v>
      </c>
      <c r="G7" s="8">
        <f t="shared" si="1"/>
        <v>198730.5</v>
      </c>
      <c r="H7" s="8">
        <f t="shared" si="1"/>
        <v>1095675.6000000001</v>
      </c>
      <c r="I7" s="8">
        <f t="shared" si="1"/>
        <v>1188378.3999999999</v>
      </c>
      <c r="J7" s="8">
        <f t="shared" si="1"/>
        <v>1723542.99</v>
      </c>
      <c r="K7" s="8">
        <f t="shared" si="1"/>
        <v>774035.09</v>
      </c>
      <c r="L7" s="8">
        <f t="shared" si="1"/>
        <v>2108983.79</v>
      </c>
      <c r="M7" s="8">
        <f t="shared" si="1"/>
        <v>2475211.73</v>
      </c>
      <c r="N7" s="8">
        <f t="shared" si="1"/>
        <v>2069755.18</v>
      </c>
      <c r="O7" s="8">
        <f t="shared" si="1"/>
        <v>1782580.29</v>
      </c>
      <c r="P7" s="23"/>
      <c r="Q7" s="25"/>
      <c r="R7" s="25"/>
      <c r="S7" s="50"/>
      <c r="T7" s="51"/>
      <c r="U7" s="52" t="s">
        <v>321</v>
      </c>
      <c r="V7" s="30">
        <f>D8+[1]Лист1!$D$8</f>
        <v>96575391.920000002</v>
      </c>
      <c r="W7" s="49"/>
      <c r="X7" s="49"/>
      <c r="Y7" s="49"/>
      <c r="Z7" s="49"/>
      <c r="AA7" s="49"/>
      <c r="AB7" s="52"/>
      <c r="AC7" s="51"/>
      <c r="AD7" s="28"/>
    </row>
    <row r="8" spans="1:30" s="6" customFormat="1" ht="22.5" customHeight="1" x14ac:dyDescent="0.25">
      <c r="A8" s="70"/>
      <c r="B8" s="70"/>
      <c r="C8" s="24" t="s">
        <v>16</v>
      </c>
      <c r="D8" s="8">
        <f>SUM(E8:O8)</f>
        <v>90483719.540000007</v>
      </c>
      <c r="E8" s="8">
        <f t="shared" ref="E8:O8" si="2">E14+E382+E693+E713+E718</f>
        <v>5166564.16</v>
      </c>
      <c r="F8" s="10">
        <f t="shared" si="2"/>
        <v>5319802.03</v>
      </c>
      <c r="G8" s="8">
        <f t="shared" si="2"/>
        <v>5424866.9800000004</v>
      </c>
      <c r="H8" s="8">
        <f t="shared" si="2"/>
        <v>6095053.2699999996</v>
      </c>
      <c r="I8" s="8">
        <f t="shared" si="2"/>
        <v>7031465.1100000003</v>
      </c>
      <c r="J8" s="8">
        <f t="shared" si="2"/>
        <v>8454038.5500000007</v>
      </c>
      <c r="K8" s="8">
        <f t="shared" si="2"/>
        <v>7925321.96</v>
      </c>
      <c r="L8" s="8">
        <f t="shared" si="2"/>
        <v>8457648.75</v>
      </c>
      <c r="M8" s="8">
        <f t="shared" si="2"/>
        <v>10646146.4</v>
      </c>
      <c r="N8" s="8">
        <f t="shared" si="2"/>
        <v>13937899.119999999</v>
      </c>
      <c r="O8" s="8">
        <f t="shared" si="2"/>
        <v>12024913.210000001</v>
      </c>
      <c r="P8" s="23"/>
      <c r="Q8" s="18"/>
      <c r="R8" s="25"/>
      <c r="S8" s="50"/>
      <c r="T8" s="51"/>
      <c r="U8" s="52" t="s">
        <v>322</v>
      </c>
      <c r="V8" s="30">
        <f>D9+[1]Лист1!$D$9</f>
        <v>141369865.96000001</v>
      </c>
      <c r="W8" s="49"/>
      <c r="X8" s="49"/>
      <c r="Y8" s="49"/>
      <c r="Z8" s="49"/>
      <c r="AA8" s="52"/>
      <c r="AB8" s="52"/>
      <c r="AC8" s="49"/>
      <c r="AD8" s="28"/>
    </row>
    <row r="9" spans="1:30" s="18" customFormat="1" ht="44.25" customHeight="1" x14ac:dyDescent="0.25">
      <c r="A9" s="70"/>
      <c r="B9" s="70"/>
      <c r="C9" s="35" t="s">
        <v>17</v>
      </c>
      <c r="D9" s="8">
        <f>SUM(E9:O9)</f>
        <v>47771754.090000004</v>
      </c>
      <c r="E9" s="8">
        <f t="shared" ref="E9:O9" si="3">E15+E383+E694+E714+E719</f>
        <v>3247029.4</v>
      </c>
      <c r="F9" s="10">
        <f t="shared" si="3"/>
        <v>3192839.5</v>
      </c>
      <c r="G9" s="8">
        <f t="shared" si="3"/>
        <v>3253287.96</v>
      </c>
      <c r="H9" s="8">
        <f t="shared" si="3"/>
        <v>3385404.58</v>
      </c>
      <c r="I9" s="8">
        <f t="shared" si="3"/>
        <v>3807758.2</v>
      </c>
      <c r="J9" s="8">
        <f t="shared" si="3"/>
        <v>4374230.8099999996</v>
      </c>
      <c r="K9" s="8">
        <f t="shared" si="3"/>
        <v>3955525.78</v>
      </c>
      <c r="L9" s="8">
        <f t="shared" si="3"/>
        <v>4345917.3499999996</v>
      </c>
      <c r="M9" s="8">
        <f t="shared" si="3"/>
        <v>5502907.5099999998</v>
      </c>
      <c r="N9" s="8">
        <f t="shared" si="3"/>
        <v>6742990</v>
      </c>
      <c r="O9" s="8">
        <f t="shared" si="3"/>
        <v>5963863</v>
      </c>
      <c r="P9" s="23"/>
      <c r="R9" s="25"/>
      <c r="S9" s="50"/>
      <c r="T9" s="51"/>
      <c r="U9" s="67" t="s">
        <v>323</v>
      </c>
      <c r="V9" s="30">
        <f>D10+[1]Лист1!$D$10</f>
        <v>50624008.030000001</v>
      </c>
      <c r="W9" s="46"/>
      <c r="X9" s="46"/>
      <c r="Y9" s="46"/>
      <c r="Z9" s="46"/>
      <c r="AA9" s="50"/>
      <c r="AB9" s="50"/>
      <c r="AC9" s="46"/>
      <c r="AD9" s="28"/>
    </row>
    <row r="10" spans="1:30" s="6" customFormat="1" ht="30" x14ac:dyDescent="0.25">
      <c r="A10" s="71"/>
      <c r="B10" s="71"/>
      <c r="C10" s="24" t="s">
        <v>18</v>
      </c>
      <c r="D10" s="8">
        <f>SUM(E10:O10)</f>
        <v>11527021.93</v>
      </c>
      <c r="E10" s="8">
        <f t="shared" ref="E10:O10" si="4">E16+E384+E695+E715+E720</f>
        <v>627008.6</v>
      </c>
      <c r="F10" s="10">
        <f t="shared" si="4"/>
        <v>742275.64</v>
      </c>
      <c r="G10" s="8">
        <f t="shared" si="4"/>
        <v>886779.22</v>
      </c>
      <c r="H10" s="8">
        <f t="shared" si="4"/>
        <v>1035883.07</v>
      </c>
      <c r="I10" s="8">
        <f t="shared" si="4"/>
        <v>921685.45</v>
      </c>
      <c r="J10" s="8">
        <f t="shared" si="4"/>
        <v>1117532.1399999999</v>
      </c>
      <c r="K10" s="8">
        <f t="shared" si="4"/>
        <v>823638.1</v>
      </c>
      <c r="L10" s="8">
        <f t="shared" si="4"/>
        <v>1085703.27</v>
      </c>
      <c r="M10" s="8">
        <f t="shared" si="4"/>
        <v>1352870.44</v>
      </c>
      <c r="N10" s="8">
        <f t="shared" si="4"/>
        <v>1466823</v>
      </c>
      <c r="O10" s="8">
        <f t="shared" si="4"/>
        <v>1466823</v>
      </c>
      <c r="P10" s="23"/>
      <c r="Q10" s="18"/>
      <c r="R10" s="25"/>
      <c r="S10" s="50"/>
      <c r="T10" s="51"/>
      <c r="U10" s="51"/>
      <c r="V10" s="52">
        <f>SUM(V6:V9)</f>
        <v>450630825.39999998</v>
      </c>
      <c r="W10" s="52">
        <f>D6+[1]Лист1!$D$6</f>
        <v>164256346.69999999</v>
      </c>
      <c r="X10" s="65">
        <f>W10-V10</f>
        <v>-286374478.69999999</v>
      </c>
      <c r="Y10" s="52"/>
      <c r="Z10" s="49"/>
      <c r="AA10" s="52"/>
      <c r="AB10" s="52"/>
      <c r="AC10" s="53"/>
      <c r="AD10" s="28"/>
    </row>
    <row r="11" spans="1:30" s="6" customFormat="1" x14ac:dyDescent="0.25">
      <c r="A11" s="24" t="s">
        <v>19</v>
      </c>
      <c r="B11" s="34"/>
      <c r="C11" s="24"/>
      <c r="D11" s="8"/>
      <c r="E11" s="8"/>
      <c r="F11" s="8"/>
      <c r="G11" s="8"/>
      <c r="H11" s="8"/>
      <c r="I11" s="8"/>
      <c r="J11" s="8"/>
      <c r="K11" s="8"/>
      <c r="L11" s="35"/>
      <c r="M11" s="35"/>
      <c r="N11" s="35"/>
      <c r="O11" s="35"/>
      <c r="P11" s="22"/>
      <c r="Q11" s="56"/>
      <c r="R11" s="56">
        <v>2022</v>
      </c>
      <c r="S11" s="56">
        <v>2023</v>
      </c>
      <c r="T11" s="56">
        <v>2024</v>
      </c>
      <c r="U11" s="49"/>
      <c r="V11" s="66" t="s">
        <v>319</v>
      </c>
      <c r="W11" s="49"/>
      <c r="X11" s="49"/>
      <c r="Y11" s="52"/>
      <c r="Z11" s="52"/>
      <c r="AA11" s="49"/>
      <c r="AB11" s="52"/>
      <c r="AC11" s="49"/>
    </row>
    <row r="12" spans="1:30" s="6" customFormat="1" x14ac:dyDescent="0.25">
      <c r="A12" s="69" t="s">
        <v>20</v>
      </c>
      <c r="B12" s="69" t="s">
        <v>21</v>
      </c>
      <c r="C12" s="35" t="s">
        <v>14</v>
      </c>
      <c r="D12" s="8">
        <f>SUM(E12:O12)</f>
        <v>62809032.630000003</v>
      </c>
      <c r="E12" s="8">
        <f t="shared" ref="E12:O12" si="5">E13+E14+E15+E16</f>
        <v>4492353.5</v>
      </c>
      <c r="F12" s="8">
        <f t="shared" si="5"/>
        <v>4095290.87</v>
      </c>
      <c r="G12" s="8">
        <f t="shared" si="5"/>
        <v>4109654.09</v>
      </c>
      <c r="H12" s="8">
        <f t="shared" si="5"/>
        <v>4485397.51</v>
      </c>
      <c r="I12" s="8">
        <f t="shared" si="5"/>
        <v>5054564.0599999996</v>
      </c>
      <c r="J12" s="8">
        <f t="shared" si="5"/>
        <v>6509678.0199999996</v>
      </c>
      <c r="K12" s="8">
        <f t="shared" si="5"/>
        <v>5993494.6100000003</v>
      </c>
      <c r="L12" s="8">
        <f t="shared" si="5"/>
        <v>6332082.4100000001</v>
      </c>
      <c r="M12" s="8">
        <f t="shared" si="5"/>
        <v>6781139.96</v>
      </c>
      <c r="N12" s="8">
        <f t="shared" si="5"/>
        <v>7386327.9000000004</v>
      </c>
      <c r="O12" s="8">
        <f t="shared" si="5"/>
        <v>7569049.7000000002</v>
      </c>
      <c r="P12" s="23"/>
      <c r="Q12" s="56" t="s">
        <v>318</v>
      </c>
      <c r="R12" s="57">
        <f>M21+M188+M218+M208</f>
        <v>2362657.4</v>
      </c>
      <c r="S12" s="57">
        <f t="shared" ref="S12:T12" si="6">N21+N188+N218+N208</f>
        <v>2496186</v>
      </c>
      <c r="T12" s="57">
        <f t="shared" si="6"/>
        <v>2496454</v>
      </c>
      <c r="U12" s="52" t="s">
        <v>320</v>
      </c>
      <c r="V12" s="30">
        <f>D13+[2]Лист1!$D$13</f>
        <v>3604369.47</v>
      </c>
      <c r="W12" s="52"/>
      <c r="X12" s="49"/>
      <c r="Y12" s="49"/>
      <c r="Z12" s="51"/>
      <c r="AA12" s="52"/>
      <c r="AB12" s="52"/>
      <c r="AC12" s="49"/>
    </row>
    <row r="13" spans="1:30" s="6" customFormat="1" x14ac:dyDescent="0.25">
      <c r="A13" s="70"/>
      <c r="B13" s="70"/>
      <c r="C13" s="35" t="s">
        <v>22</v>
      </c>
      <c r="D13" s="8">
        <f>SUM(E13:O13)</f>
        <v>3200504.77</v>
      </c>
      <c r="E13" s="8">
        <f t="shared" ref="E13:O13" si="7">E19+E54+E186+E206+E216+E231+E236</f>
        <v>594438.5</v>
      </c>
      <c r="F13" s="8">
        <f t="shared" si="7"/>
        <v>350540.77</v>
      </c>
      <c r="G13" s="8">
        <f t="shared" si="7"/>
        <v>133864</v>
      </c>
      <c r="H13" s="8">
        <f t="shared" si="7"/>
        <v>190732.4</v>
      </c>
      <c r="I13" s="8">
        <f t="shared" si="7"/>
        <v>420541.2</v>
      </c>
      <c r="J13" s="8">
        <f t="shared" si="7"/>
        <v>838251.1</v>
      </c>
      <c r="K13" s="8">
        <f t="shared" si="7"/>
        <v>446237.5</v>
      </c>
      <c r="L13" s="8">
        <f t="shared" si="7"/>
        <v>225899.3</v>
      </c>
      <c r="M13" s="8">
        <f t="shared" si="7"/>
        <v>0</v>
      </c>
      <c r="N13" s="8">
        <f t="shared" si="7"/>
        <v>0</v>
      </c>
      <c r="O13" s="8">
        <f t="shared" si="7"/>
        <v>0</v>
      </c>
      <c r="P13" s="23"/>
      <c r="Q13" s="56" t="s">
        <v>297</v>
      </c>
      <c r="R13" s="57">
        <f>M61+M238</f>
        <v>28091.4</v>
      </c>
      <c r="S13" s="57">
        <f t="shared" ref="S13:T13" si="8">N61+N238</f>
        <v>90374</v>
      </c>
      <c r="T13" s="57">
        <f t="shared" si="8"/>
        <v>71742</v>
      </c>
      <c r="U13" s="52" t="s">
        <v>321</v>
      </c>
      <c r="V13" s="30">
        <f>D14+[2]Лист1!$D$14</f>
        <v>62719187.520000003</v>
      </c>
      <c r="W13" s="52"/>
      <c r="X13" s="49"/>
      <c r="Y13" s="49"/>
      <c r="Z13" s="52"/>
      <c r="AA13" s="49"/>
      <c r="AB13" s="49"/>
      <c r="AC13" s="49"/>
    </row>
    <row r="14" spans="1:30" s="6" customFormat="1" x14ac:dyDescent="0.25">
      <c r="A14" s="70"/>
      <c r="B14" s="70"/>
      <c r="C14" s="35" t="s">
        <v>16</v>
      </c>
      <c r="D14" s="8">
        <f>SUM(E14:O14)</f>
        <v>31070531.09</v>
      </c>
      <c r="E14" s="8">
        <f t="shared" ref="E14:O14" si="9">E20+E55+E187+E207+E217+E232+E237</f>
        <v>1883793.8</v>
      </c>
      <c r="F14" s="8">
        <f t="shared" si="9"/>
        <v>2021065.6</v>
      </c>
      <c r="G14" s="8">
        <f t="shared" si="9"/>
        <v>1983680</v>
      </c>
      <c r="H14" s="8">
        <f t="shared" si="9"/>
        <v>2123602.61</v>
      </c>
      <c r="I14" s="8">
        <f t="shared" si="9"/>
        <v>2431826.9</v>
      </c>
      <c r="J14" s="8">
        <f t="shared" si="9"/>
        <v>3073763.79</v>
      </c>
      <c r="K14" s="8">
        <f t="shared" si="9"/>
        <v>3130086.52</v>
      </c>
      <c r="L14" s="8">
        <f t="shared" si="9"/>
        <v>3275699.01</v>
      </c>
      <c r="M14" s="8">
        <f t="shared" si="9"/>
        <v>3476891.26</v>
      </c>
      <c r="N14" s="8">
        <f t="shared" si="9"/>
        <v>3734517.9</v>
      </c>
      <c r="O14" s="8">
        <f t="shared" si="9"/>
        <v>3935603.7</v>
      </c>
      <c r="P14" s="23"/>
      <c r="Q14" s="56" t="s">
        <v>298</v>
      </c>
      <c r="R14" s="57">
        <f>M113</f>
        <v>0</v>
      </c>
      <c r="S14" s="57">
        <f t="shared" ref="S14:T14" si="10">N113</f>
        <v>0</v>
      </c>
      <c r="T14" s="57">
        <f t="shared" si="10"/>
        <v>0</v>
      </c>
      <c r="U14" s="52" t="s">
        <v>322</v>
      </c>
      <c r="V14" s="30">
        <f>D15+[2]Лист1!$D$15</f>
        <v>37198825.539999999</v>
      </c>
      <c r="W14" s="52"/>
      <c r="X14" s="49"/>
      <c r="Y14" s="49"/>
      <c r="Z14" s="52"/>
      <c r="AA14" s="52"/>
      <c r="AB14" s="52"/>
      <c r="AC14" s="49"/>
    </row>
    <row r="15" spans="1:30" s="6" customFormat="1" ht="30" x14ac:dyDescent="0.25">
      <c r="A15" s="70"/>
      <c r="B15" s="70"/>
      <c r="C15" s="35" t="s">
        <v>17</v>
      </c>
      <c r="D15" s="8">
        <f>SUM(E15:O15)</f>
        <v>20305869.719999999</v>
      </c>
      <c r="E15" s="8">
        <f t="shared" ref="E15:O15" si="11">E21+E56+E188+E208+E218+E233+E238</f>
        <v>1558594.4</v>
      </c>
      <c r="F15" s="8">
        <f t="shared" si="11"/>
        <v>1189469.6000000001</v>
      </c>
      <c r="G15" s="8">
        <f t="shared" si="11"/>
        <v>1331822.1599999999</v>
      </c>
      <c r="H15" s="8">
        <f t="shared" si="11"/>
        <v>1408506.3</v>
      </c>
      <c r="I15" s="8">
        <f t="shared" si="11"/>
        <v>1573294.9</v>
      </c>
      <c r="J15" s="8">
        <f t="shared" si="11"/>
        <v>1838252.8</v>
      </c>
      <c r="K15" s="8">
        <f t="shared" si="11"/>
        <v>1821202.29</v>
      </c>
      <c r="L15" s="8">
        <f t="shared" si="11"/>
        <v>2039222.47</v>
      </c>
      <c r="M15" s="8">
        <f t="shared" si="11"/>
        <v>2390748.7999999998</v>
      </c>
      <c r="N15" s="8">
        <f t="shared" si="11"/>
        <v>2586560</v>
      </c>
      <c r="O15" s="8">
        <f t="shared" si="11"/>
        <v>2568196</v>
      </c>
      <c r="P15" s="23"/>
      <c r="Q15" s="18"/>
      <c r="R15" s="25">
        <f>SUM(R12:R14)</f>
        <v>2390748.7999999998</v>
      </c>
      <c r="S15" s="25">
        <f t="shared" ref="S15:T15" si="12">SUM(S12:S14)</f>
        <v>2586560</v>
      </c>
      <c r="T15" s="25">
        <f t="shared" si="12"/>
        <v>2568196</v>
      </c>
      <c r="U15" s="52" t="s">
        <v>323</v>
      </c>
      <c r="V15" s="30">
        <f>D16+[2]Лист1!$D$16</f>
        <v>14623627.050000001</v>
      </c>
      <c r="W15" s="52"/>
      <c r="X15" s="49"/>
      <c r="Y15" s="49"/>
      <c r="Z15" s="52"/>
      <c r="AA15" s="49"/>
      <c r="AB15" s="49"/>
      <c r="AC15" s="49"/>
    </row>
    <row r="16" spans="1:30" s="6" customFormat="1" ht="30" x14ac:dyDescent="0.25">
      <c r="A16" s="71"/>
      <c r="B16" s="71"/>
      <c r="C16" s="35" t="s">
        <v>18</v>
      </c>
      <c r="D16" s="8">
        <f>SUM(E16:O16)</f>
        <v>8232127.0499999998</v>
      </c>
      <c r="E16" s="8">
        <f t="shared" ref="E16:O16" si="13">E22+E57+E189+E209+E219+E234+E239</f>
        <v>455526.8</v>
      </c>
      <c r="F16" s="8">
        <f t="shared" si="13"/>
        <v>534214.9</v>
      </c>
      <c r="G16" s="8">
        <f t="shared" si="13"/>
        <v>660287.93000000005</v>
      </c>
      <c r="H16" s="8">
        <f t="shared" si="13"/>
        <v>762556.2</v>
      </c>
      <c r="I16" s="8">
        <f t="shared" si="13"/>
        <v>628901.06000000006</v>
      </c>
      <c r="J16" s="8">
        <f t="shared" si="13"/>
        <v>759410.33</v>
      </c>
      <c r="K16" s="8">
        <f t="shared" si="13"/>
        <v>595968.30000000005</v>
      </c>
      <c r="L16" s="8">
        <f t="shared" si="13"/>
        <v>791261.63</v>
      </c>
      <c r="M16" s="8">
        <f t="shared" si="13"/>
        <v>913499.9</v>
      </c>
      <c r="N16" s="8">
        <f t="shared" si="13"/>
        <v>1065250</v>
      </c>
      <c r="O16" s="8">
        <f t="shared" si="13"/>
        <v>1065250</v>
      </c>
      <c r="P16" s="23"/>
      <c r="Q16" s="18"/>
      <c r="R16" s="63">
        <f>R15-M15</f>
        <v>0</v>
      </c>
      <c r="S16" s="63">
        <f t="shared" ref="S16:T16" si="14">S15-N15</f>
        <v>0</v>
      </c>
      <c r="T16" s="63">
        <f t="shared" si="14"/>
        <v>0</v>
      </c>
      <c r="U16" s="52"/>
      <c r="V16" s="52">
        <f>SUM(V12:V15)</f>
        <v>118146009.58</v>
      </c>
      <c r="W16" s="52"/>
      <c r="X16" s="49"/>
      <c r="Y16" s="49"/>
      <c r="Z16" s="51"/>
      <c r="AA16" s="49"/>
      <c r="AB16" s="49"/>
      <c r="AC16" s="49"/>
    </row>
    <row r="17" spans="1:29" s="6" customFormat="1" x14ac:dyDescent="0.25">
      <c r="A17" s="24" t="s">
        <v>19</v>
      </c>
      <c r="B17" s="35"/>
      <c r="C17" s="35"/>
      <c r="D17" s="8"/>
      <c r="E17" s="8"/>
      <c r="F17" s="8"/>
      <c r="G17" s="8"/>
      <c r="H17" s="8"/>
      <c r="I17" s="8"/>
      <c r="J17" s="8"/>
      <c r="K17" s="8"/>
      <c r="L17" s="35"/>
      <c r="M17" s="35"/>
      <c r="N17" s="35"/>
      <c r="O17" s="35"/>
      <c r="P17" s="22"/>
      <c r="Q17" s="18"/>
      <c r="R17" s="18"/>
      <c r="S17" s="46"/>
      <c r="T17" s="49"/>
      <c r="U17" s="49"/>
      <c r="V17" s="52">
        <f>D12+[1]Лист1!$D$12</f>
        <v>62809032.630000003</v>
      </c>
      <c r="W17" s="49"/>
      <c r="X17" s="49"/>
      <c r="Y17" s="49"/>
      <c r="Z17" s="49"/>
      <c r="AA17" s="49"/>
      <c r="AB17" s="49"/>
      <c r="AC17" s="49"/>
    </row>
    <row r="18" spans="1:29" s="6" customFormat="1" ht="30" customHeight="1" x14ac:dyDescent="0.25">
      <c r="A18" s="69" t="s">
        <v>23</v>
      </c>
      <c r="B18" s="69" t="s">
        <v>24</v>
      </c>
      <c r="C18" s="35" t="s">
        <v>14</v>
      </c>
      <c r="D18" s="8">
        <f t="shared" ref="D18:D81" si="15">SUM(E18:O18)</f>
        <v>666040.12</v>
      </c>
      <c r="E18" s="8">
        <f t="shared" ref="E18:O18" si="16">E19+E20+E21+E22</f>
        <v>151618.06</v>
      </c>
      <c r="F18" s="8">
        <f t="shared" si="16"/>
        <v>50655.1</v>
      </c>
      <c r="G18" s="8">
        <f t="shared" si="16"/>
        <v>34666.080000000002</v>
      </c>
      <c r="H18" s="8">
        <f t="shared" si="16"/>
        <v>33664</v>
      </c>
      <c r="I18" s="8">
        <f t="shared" si="16"/>
        <v>74886.97</v>
      </c>
      <c r="J18" s="8">
        <f t="shared" si="16"/>
        <v>52452.78</v>
      </c>
      <c r="K18" s="8">
        <f t="shared" si="16"/>
        <v>57251.93</v>
      </c>
      <c r="L18" s="8">
        <f t="shared" si="16"/>
        <v>64281.1</v>
      </c>
      <c r="M18" s="8">
        <f t="shared" si="16"/>
        <v>49244.1</v>
      </c>
      <c r="N18" s="8">
        <f t="shared" si="16"/>
        <v>48660</v>
      </c>
      <c r="O18" s="8">
        <f t="shared" si="16"/>
        <v>48660</v>
      </c>
      <c r="P18" s="23"/>
      <c r="Q18" s="18"/>
      <c r="R18" s="25"/>
      <c r="S18" s="25"/>
      <c r="T18" s="25"/>
      <c r="U18" s="49"/>
      <c r="V18" s="65">
        <f>V16-V17</f>
        <v>55336976.950000003</v>
      </c>
      <c r="W18" s="49"/>
      <c r="X18" s="49"/>
      <c r="Y18" s="49"/>
      <c r="Z18" s="49"/>
      <c r="AA18" s="52"/>
      <c r="AB18" s="49"/>
      <c r="AC18" s="49"/>
    </row>
    <row r="19" spans="1:29" s="6" customFormat="1" ht="26.25" customHeight="1" x14ac:dyDescent="0.25">
      <c r="A19" s="70"/>
      <c r="B19" s="70"/>
      <c r="C19" s="35" t="s">
        <v>22</v>
      </c>
      <c r="D19" s="8">
        <f t="shared" si="15"/>
        <v>96757.47</v>
      </c>
      <c r="E19" s="8">
        <f t="shared" ref="E19:O19" si="17">E24+E29+E34+E39+E44+E49</f>
        <v>73215.06</v>
      </c>
      <c r="F19" s="8">
        <f t="shared" si="17"/>
        <v>20012.900000000001</v>
      </c>
      <c r="G19" s="8">
        <f t="shared" si="17"/>
        <v>1140.68</v>
      </c>
      <c r="H19" s="8">
        <f t="shared" si="17"/>
        <v>1083.42</v>
      </c>
      <c r="I19" s="8">
        <f t="shared" si="17"/>
        <v>442.7</v>
      </c>
      <c r="J19" s="8">
        <f t="shared" si="17"/>
        <v>470.19</v>
      </c>
      <c r="K19" s="8">
        <f t="shared" si="17"/>
        <v>392.52</v>
      </c>
      <c r="L19" s="8">
        <f t="shared" si="17"/>
        <v>0</v>
      </c>
      <c r="M19" s="8">
        <f t="shared" si="17"/>
        <v>0</v>
      </c>
      <c r="N19" s="8">
        <f t="shared" si="17"/>
        <v>0</v>
      </c>
      <c r="O19" s="8">
        <f t="shared" si="17"/>
        <v>0</v>
      </c>
      <c r="P19" s="23"/>
      <c r="Q19" s="18"/>
      <c r="R19" s="18"/>
      <c r="S19" s="46"/>
      <c r="T19" s="49"/>
      <c r="U19" s="49"/>
      <c r="V19" s="49"/>
      <c r="W19" s="49"/>
      <c r="X19" s="49"/>
      <c r="Y19" s="49"/>
      <c r="Z19" s="49"/>
      <c r="AA19" s="49"/>
      <c r="AB19" s="49"/>
      <c r="AC19" s="49"/>
    </row>
    <row r="20" spans="1:29" s="6" customFormat="1" ht="29.25" customHeight="1" x14ac:dyDescent="0.25">
      <c r="A20" s="70"/>
      <c r="B20" s="70"/>
      <c r="C20" s="35" t="s">
        <v>16</v>
      </c>
      <c r="D20" s="8">
        <f t="shared" si="15"/>
        <v>68692.14</v>
      </c>
      <c r="E20" s="8">
        <f t="shared" ref="E20:O20" si="18">E25+E30+E35+E40+E45+E50</f>
        <v>0</v>
      </c>
      <c r="F20" s="8">
        <f t="shared" si="18"/>
        <v>869.2</v>
      </c>
      <c r="G20" s="8">
        <f t="shared" si="18"/>
        <v>0</v>
      </c>
      <c r="H20" s="8">
        <f t="shared" si="18"/>
        <v>305.58</v>
      </c>
      <c r="I20" s="8">
        <f t="shared" si="18"/>
        <v>26763.119999999999</v>
      </c>
      <c r="J20" s="8">
        <f t="shared" si="18"/>
        <v>11340.17</v>
      </c>
      <c r="K20" s="8">
        <f t="shared" si="18"/>
        <v>13414.07</v>
      </c>
      <c r="L20" s="8">
        <f t="shared" si="18"/>
        <v>16000</v>
      </c>
      <c r="M20" s="8">
        <f t="shared" si="18"/>
        <v>0</v>
      </c>
      <c r="N20" s="8">
        <f t="shared" si="18"/>
        <v>0</v>
      </c>
      <c r="O20" s="8">
        <f t="shared" si="18"/>
        <v>0</v>
      </c>
      <c r="P20" s="23"/>
      <c r="Q20" s="18"/>
      <c r="R20" s="18"/>
      <c r="S20" s="46"/>
      <c r="T20" s="49"/>
      <c r="U20" s="49"/>
      <c r="V20" s="49"/>
      <c r="W20" s="49"/>
      <c r="X20" s="49"/>
      <c r="Y20" s="49"/>
      <c r="Z20" s="49"/>
      <c r="AA20" s="49"/>
      <c r="AB20" s="49"/>
      <c r="AC20" s="49"/>
    </row>
    <row r="21" spans="1:29" s="6" customFormat="1" ht="38.25" customHeight="1" x14ac:dyDescent="0.25">
      <c r="A21" s="70"/>
      <c r="B21" s="70"/>
      <c r="C21" s="35" t="s">
        <v>17</v>
      </c>
      <c r="D21" s="8">
        <f t="shared" si="15"/>
        <v>500590.51</v>
      </c>
      <c r="E21" s="8">
        <f t="shared" ref="E21:O21" si="19">E26+E31+E36+E41+E46+E51</f>
        <v>78403</v>
      </c>
      <c r="F21" s="8">
        <f t="shared" si="19"/>
        <v>29773</v>
      </c>
      <c r="G21" s="8">
        <f t="shared" si="19"/>
        <v>33525.4</v>
      </c>
      <c r="H21" s="8">
        <f t="shared" si="19"/>
        <v>32275</v>
      </c>
      <c r="I21" s="8">
        <f t="shared" si="19"/>
        <v>47681.15</v>
      </c>
      <c r="J21" s="8">
        <f t="shared" si="19"/>
        <v>40642.42</v>
      </c>
      <c r="K21" s="8">
        <f t="shared" si="19"/>
        <v>43445.34</v>
      </c>
      <c r="L21" s="8">
        <f t="shared" si="19"/>
        <v>48281.1</v>
      </c>
      <c r="M21" s="8">
        <f t="shared" si="19"/>
        <v>49244.1</v>
      </c>
      <c r="N21" s="8">
        <f t="shared" si="19"/>
        <v>48660</v>
      </c>
      <c r="O21" s="8">
        <f t="shared" si="19"/>
        <v>48660</v>
      </c>
      <c r="P21" s="23"/>
      <c r="Q21" s="18"/>
      <c r="R21" s="18"/>
      <c r="S21" s="46"/>
      <c r="T21" s="49"/>
      <c r="U21" s="49"/>
      <c r="V21" s="49"/>
      <c r="W21" s="49"/>
      <c r="X21" s="49"/>
      <c r="Y21" s="49"/>
      <c r="Z21" s="49"/>
      <c r="AA21" s="49"/>
      <c r="AB21" s="49"/>
      <c r="AC21" s="49"/>
    </row>
    <row r="22" spans="1:29" s="6" customFormat="1" ht="30" x14ac:dyDescent="0.25">
      <c r="A22" s="71"/>
      <c r="B22" s="71"/>
      <c r="C22" s="35" t="s">
        <v>18</v>
      </c>
      <c r="D22" s="8">
        <f t="shared" si="15"/>
        <v>0</v>
      </c>
      <c r="E22" s="8">
        <f t="shared" ref="E22:O22" si="20">E27+E32+E37+E42+E47+E52</f>
        <v>0</v>
      </c>
      <c r="F22" s="8">
        <f t="shared" si="20"/>
        <v>0</v>
      </c>
      <c r="G22" s="8">
        <f t="shared" si="20"/>
        <v>0</v>
      </c>
      <c r="H22" s="8">
        <f t="shared" si="20"/>
        <v>0</v>
      </c>
      <c r="I22" s="8">
        <f t="shared" si="20"/>
        <v>0</v>
      </c>
      <c r="J22" s="8">
        <f t="shared" si="20"/>
        <v>0</v>
      </c>
      <c r="K22" s="8">
        <f t="shared" si="20"/>
        <v>0</v>
      </c>
      <c r="L22" s="8">
        <f t="shared" si="20"/>
        <v>0</v>
      </c>
      <c r="M22" s="8">
        <f t="shared" si="20"/>
        <v>0</v>
      </c>
      <c r="N22" s="8">
        <f t="shared" si="20"/>
        <v>0</v>
      </c>
      <c r="O22" s="8">
        <f t="shared" si="20"/>
        <v>0</v>
      </c>
      <c r="P22" s="23"/>
      <c r="Q22" s="18"/>
      <c r="R22" s="18"/>
      <c r="S22" s="46"/>
      <c r="T22" s="49"/>
      <c r="U22" s="49"/>
      <c r="V22" s="49"/>
      <c r="W22" s="49"/>
      <c r="X22" s="49"/>
      <c r="Y22" s="49"/>
      <c r="Z22" s="49"/>
      <c r="AA22" s="49"/>
      <c r="AB22" s="49"/>
      <c r="AC22" s="49"/>
    </row>
    <row r="23" spans="1:29" s="6" customFormat="1" ht="31.5" customHeight="1" x14ac:dyDescent="0.25">
      <c r="A23" s="69" t="s">
        <v>25</v>
      </c>
      <c r="B23" s="69" t="s">
        <v>26</v>
      </c>
      <c r="C23" s="35" t="s">
        <v>14</v>
      </c>
      <c r="D23" s="8">
        <f t="shared" si="15"/>
        <v>29131.7</v>
      </c>
      <c r="E23" s="8">
        <f t="shared" ref="E23:O23" si="21">E24+E25+E26+E27</f>
        <v>29131.7</v>
      </c>
      <c r="F23" s="8">
        <f t="shared" si="21"/>
        <v>0</v>
      </c>
      <c r="G23" s="8">
        <f t="shared" si="21"/>
        <v>0</v>
      </c>
      <c r="H23" s="8">
        <f t="shared" si="21"/>
        <v>0</v>
      </c>
      <c r="I23" s="8">
        <f t="shared" si="21"/>
        <v>0</v>
      </c>
      <c r="J23" s="8">
        <f t="shared" si="21"/>
        <v>0</v>
      </c>
      <c r="K23" s="8">
        <f t="shared" si="21"/>
        <v>0</v>
      </c>
      <c r="L23" s="8">
        <f t="shared" si="21"/>
        <v>0</v>
      </c>
      <c r="M23" s="8">
        <f t="shared" si="21"/>
        <v>0</v>
      </c>
      <c r="N23" s="8">
        <f t="shared" si="21"/>
        <v>0</v>
      </c>
      <c r="O23" s="8">
        <f t="shared" si="21"/>
        <v>0</v>
      </c>
      <c r="P23" s="23"/>
      <c r="Q23" s="18"/>
      <c r="R23" s="18"/>
      <c r="S23" s="46"/>
      <c r="T23" s="49"/>
      <c r="U23" s="49"/>
      <c r="V23" s="49"/>
      <c r="W23" s="49"/>
      <c r="X23" s="49"/>
      <c r="Y23" s="49"/>
      <c r="Z23" s="49"/>
      <c r="AA23" s="49"/>
      <c r="AB23" s="49"/>
      <c r="AC23" s="49"/>
    </row>
    <row r="24" spans="1:29" s="6" customFormat="1" ht="29.25" customHeight="1" x14ac:dyDescent="0.25">
      <c r="A24" s="70"/>
      <c r="B24" s="70"/>
      <c r="C24" s="35" t="s">
        <v>22</v>
      </c>
      <c r="D24" s="8">
        <f t="shared" si="15"/>
        <v>0</v>
      </c>
      <c r="E24" s="8"/>
      <c r="F24" s="8"/>
      <c r="G24" s="8"/>
      <c r="H24" s="8"/>
      <c r="I24" s="8"/>
      <c r="J24" s="8"/>
      <c r="K24" s="8"/>
      <c r="L24" s="35"/>
      <c r="M24" s="35"/>
      <c r="N24" s="35"/>
      <c r="O24" s="35"/>
      <c r="P24" s="22"/>
      <c r="Q24" s="18"/>
      <c r="R24" s="18"/>
      <c r="S24" s="46"/>
      <c r="T24" s="49"/>
      <c r="U24" s="49"/>
      <c r="V24" s="49"/>
      <c r="W24" s="49"/>
      <c r="X24" s="49"/>
      <c r="Y24" s="49"/>
      <c r="Z24" s="49"/>
      <c r="AA24" s="49"/>
      <c r="AB24" s="49"/>
      <c r="AC24" s="49"/>
    </row>
    <row r="25" spans="1:29" s="6" customFormat="1" ht="29.25" customHeight="1" x14ac:dyDescent="0.25">
      <c r="A25" s="70"/>
      <c r="B25" s="70"/>
      <c r="C25" s="35" t="s">
        <v>16</v>
      </c>
      <c r="D25" s="8">
        <f t="shared" si="15"/>
        <v>0</v>
      </c>
      <c r="E25" s="8"/>
      <c r="F25" s="8"/>
      <c r="G25" s="8"/>
      <c r="H25" s="8"/>
      <c r="I25" s="8"/>
      <c r="J25" s="8"/>
      <c r="K25" s="8"/>
      <c r="L25" s="35"/>
      <c r="M25" s="35"/>
      <c r="N25" s="35"/>
      <c r="O25" s="35"/>
      <c r="P25" s="22"/>
      <c r="Q25" s="18"/>
      <c r="R25" s="18"/>
      <c r="S25" s="46"/>
      <c r="T25" s="49"/>
      <c r="U25" s="49"/>
      <c r="V25" s="49"/>
      <c r="W25" s="49"/>
      <c r="X25" s="49"/>
      <c r="Y25" s="49"/>
      <c r="Z25" s="49"/>
      <c r="AA25" s="49"/>
      <c r="AB25" s="49"/>
      <c r="AC25" s="49"/>
    </row>
    <row r="26" spans="1:29" s="6" customFormat="1" ht="36" customHeight="1" x14ac:dyDescent="0.25">
      <c r="A26" s="70"/>
      <c r="B26" s="70"/>
      <c r="C26" s="35" t="s">
        <v>17</v>
      </c>
      <c r="D26" s="8">
        <f t="shared" si="15"/>
        <v>29131.7</v>
      </c>
      <c r="E26" s="8">
        <v>29131.7</v>
      </c>
      <c r="F26" s="8"/>
      <c r="G26" s="8"/>
      <c r="H26" s="8"/>
      <c r="I26" s="8"/>
      <c r="J26" s="8"/>
      <c r="K26" s="8"/>
      <c r="L26" s="35"/>
      <c r="M26" s="35"/>
      <c r="N26" s="35"/>
      <c r="O26" s="35"/>
      <c r="P26" s="22"/>
      <c r="Q26" s="18"/>
      <c r="R26" s="18"/>
      <c r="S26" s="46"/>
      <c r="T26" s="49"/>
      <c r="U26" s="49"/>
      <c r="V26" s="49"/>
      <c r="W26" s="49"/>
      <c r="X26" s="49"/>
      <c r="Y26" s="49"/>
      <c r="Z26" s="49"/>
      <c r="AA26" s="49"/>
      <c r="AB26" s="49"/>
      <c r="AC26" s="49"/>
    </row>
    <row r="27" spans="1:29" s="6" customFormat="1" ht="35.25" customHeight="1" x14ac:dyDescent="0.25">
      <c r="A27" s="71"/>
      <c r="B27" s="71"/>
      <c r="C27" s="35" t="s">
        <v>18</v>
      </c>
      <c r="D27" s="8">
        <f t="shared" si="15"/>
        <v>0</v>
      </c>
      <c r="E27" s="8"/>
      <c r="F27" s="8"/>
      <c r="G27" s="8"/>
      <c r="H27" s="8"/>
      <c r="I27" s="8"/>
      <c r="J27" s="8"/>
      <c r="K27" s="8"/>
      <c r="L27" s="35"/>
      <c r="M27" s="35"/>
      <c r="N27" s="35"/>
      <c r="O27" s="35"/>
      <c r="P27" s="22"/>
      <c r="Q27" s="18"/>
      <c r="R27" s="18"/>
      <c r="S27" s="46"/>
      <c r="T27" s="49"/>
      <c r="U27" s="49"/>
      <c r="V27" s="49"/>
      <c r="W27" s="49"/>
      <c r="X27" s="49"/>
      <c r="Y27" s="49"/>
      <c r="Z27" s="49"/>
      <c r="AA27" s="49"/>
      <c r="AB27" s="49"/>
      <c r="AC27" s="49"/>
    </row>
    <row r="28" spans="1:29" s="6" customFormat="1" ht="24" customHeight="1" x14ac:dyDescent="0.25">
      <c r="A28" s="69" t="s">
        <v>27</v>
      </c>
      <c r="B28" s="84" t="s">
        <v>29</v>
      </c>
      <c r="C28" s="35" t="s">
        <v>14</v>
      </c>
      <c r="D28" s="8">
        <f t="shared" si="15"/>
        <v>10760</v>
      </c>
      <c r="E28" s="8">
        <f t="shared" ref="E28:O28" si="22">E29+E30+E31+E32</f>
        <v>0</v>
      </c>
      <c r="F28" s="8">
        <f t="shared" si="22"/>
        <v>10760</v>
      </c>
      <c r="G28" s="8">
        <f t="shared" si="22"/>
        <v>0</v>
      </c>
      <c r="H28" s="8">
        <f t="shared" si="22"/>
        <v>0</v>
      </c>
      <c r="I28" s="8">
        <f t="shared" si="22"/>
        <v>0</v>
      </c>
      <c r="J28" s="8">
        <f t="shared" si="22"/>
        <v>0</v>
      </c>
      <c r="K28" s="8">
        <f t="shared" si="22"/>
        <v>0</v>
      </c>
      <c r="L28" s="8">
        <f t="shared" si="22"/>
        <v>0</v>
      </c>
      <c r="M28" s="8">
        <f t="shared" si="22"/>
        <v>0</v>
      </c>
      <c r="N28" s="8">
        <f t="shared" si="22"/>
        <v>0</v>
      </c>
      <c r="O28" s="8">
        <f t="shared" si="22"/>
        <v>0</v>
      </c>
      <c r="P28" s="23"/>
      <c r="Q28" s="18"/>
      <c r="R28" s="18"/>
      <c r="S28" s="46"/>
      <c r="T28" s="49"/>
      <c r="U28" s="49"/>
      <c r="V28" s="49"/>
      <c r="W28" s="49"/>
      <c r="X28" s="49"/>
      <c r="Y28" s="49"/>
      <c r="Z28" s="49"/>
      <c r="AA28" s="49"/>
      <c r="AB28" s="49"/>
      <c r="AC28" s="49"/>
    </row>
    <row r="29" spans="1:29" s="6" customFormat="1" ht="28.5" customHeight="1" x14ac:dyDescent="0.25">
      <c r="A29" s="70"/>
      <c r="B29" s="85"/>
      <c r="C29" s="35" t="s">
        <v>22</v>
      </c>
      <c r="D29" s="8">
        <f t="shared" si="15"/>
        <v>10587.2</v>
      </c>
      <c r="E29" s="8"/>
      <c r="F29" s="8">
        <v>10587.2</v>
      </c>
      <c r="G29" s="8"/>
      <c r="H29" s="8"/>
      <c r="I29" s="8"/>
      <c r="J29" s="8"/>
      <c r="K29" s="8"/>
      <c r="L29" s="35"/>
      <c r="M29" s="35"/>
      <c r="N29" s="35"/>
      <c r="O29" s="35"/>
      <c r="P29" s="22"/>
      <c r="Q29" s="18"/>
      <c r="R29" s="18"/>
      <c r="S29" s="46"/>
      <c r="T29" s="49"/>
      <c r="U29" s="49"/>
      <c r="V29" s="49"/>
      <c r="W29" s="49"/>
      <c r="X29" s="49"/>
      <c r="Y29" s="49"/>
      <c r="Z29" s="49"/>
      <c r="AA29" s="49"/>
      <c r="AB29" s="49"/>
      <c r="AC29" s="49"/>
    </row>
    <row r="30" spans="1:29" s="6" customFormat="1" ht="22.5" customHeight="1" x14ac:dyDescent="0.25">
      <c r="A30" s="70"/>
      <c r="B30" s="85"/>
      <c r="C30" s="35" t="s">
        <v>16</v>
      </c>
      <c r="D30" s="8">
        <f t="shared" si="15"/>
        <v>0</v>
      </c>
      <c r="E30" s="8"/>
      <c r="F30" s="8"/>
      <c r="G30" s="8"/>
      <c r="H30" s="8"/>
      <c r="I30" s="8"/>
      <c r="J30" s="8"/>
      <c r="K30" s="8"/>
      <c r="L30" s="35"/>
      <c r="M30" s="35"/>
      <c r="N30" s="35"/>
      <c r="O30" s="35"/>
      <c r="P30" s="22"/>
      <c r="Q30" s="18"/>
      <c r="R30" s="18"/>
      <c r="S30" s="46"/>
      <c r="T30" s="49"/>
      <c r="U30" s="49"/>
      <c r="V30" s="49"/>
      <c r="W30" s="49"/>
      <c r="X30" s="49"/>
      <c r="Y30" s="49"/>
      <c r="Z30" s="49"/>
      <c r="AA30" s="49"/>
      <c r="AB30" s="49"/>
      <c r="AC30" s="49"/>
    </row>
    <row r="31" spans="1:29" s="6" customFormat="1" ht="39.75" customHeight="1" x14ac:dyDescent="0.25">
      <c r="A31" s="70"/>
      <c r="B31" s="85"/>
      <c r="C31" s="35" t="s">
        <v>17</v>
      </c>
      <c r="D31" s="8">
        <f t="shared" si="15"/>
        <v>172.8</v>
      </c>
      <c r="E31" s="8"/>
      <c r="F31" s="8">
        <v>172.8</v>
      </c>
      <c r="G31" s="8"/>
      <c r="H31" s="8"/>
      <c r="I31" s="8"/>
      <c r="J31" s="8"/>
      <c r="K31" s="8"/>
      <c r="L31" s="35"/>
      <c r="M31" s="35"/>
      <c r="N31" s="35"/>
      <c r="O31" s="35"/>
      <c r="P31" s="22"/>
      <c r="Q31" s="18"/>
      <c r="R31" s="18"/>
      <c r="S31" s="46"/>
      <c r="T31" s="49"/>
      <c r="U31" s="49"/>
      <c r="V31" s="49"/>
      <c r="W31" s="49"/>
      <c r="X31" s="49"/>
      <c r="Y31" s="49"/>
      <c r="Z31" s="49"/>
      <c r="AA31" s="49"/>
      <c r="AB31" s="49"/>
      <c r="AC31" s="49"/>
    </row>
    <row r="32" spans="1:29" s="6" customFormat="1" ht="30" x14ac:dyDescent="0.25">
      <c r="A32" s="71"/>
      <c r="B32" s="86"/>
      <c r="C32" s="35" t="s">
        <v>18</v>
      </c>
      <c r="D32" s="8">
        <f t="shared" si="15"/>
        <v>0</v>
      </c>
      <c r="E32" s="8"/>
      <c r="F32" s="8"/>
      <c r="G32" s="8"/>
      <c r="H32" s="8"/>
      <c r="I32" s="8"/>
      <c r="J32" s="8"/>
      <c r="K32" s="8"/>
      <c r="L32" s="35"/>
      <c r="M32" s="35"/>
      <c r="N32" s="35"/>
      <c r="O32" s="35"/>
      <c r="P32" s="22"/>
      <c r="Q32" s="18"/>
      <c r="R32" s="18"/>
      <c r="S32" s="46"/>
      <c r="T32" s="49"/>
      <c r="U32" s="49"/>
      <c r="V32" s="49"/>
      <c r="W32" s="49"/>
      <c r="X32" s="49"/>
      <c r="Y32" s="49"/>
      <c r="Z32" s="49"/>
      <c r="AA32" s="49"/>
      <c r="AB32" s="49"/>
      <c r="AC32" s="49"/>
    </row>
    <row r="33" spans="1:29" s="6" customFormat="1" x14ac:dyDescent="0.25">
      <c r="A33" s="69" t="s">
        <v>28</v>
      </c>
      <c r="B33" s="69" t="s">
        <v>31</v>
      </c>
      <c r="C33" s="35" t="s">
        <v>14</v>
      </c>
      <c r="D33" s="8">
        <f t="shared" si="15"/>
        <v>1023.5</v>
      </c>
      <c r="E33" s="8">
        <f t="shared" ref="E33:O33" si="23">E34+E35+E36+E37</f>
        <v>1023.5</v>
      </c>
      <c r="F33" s="8">
        <f t="shared" si="23"/>
        <v>0</v>
      </c>
      <c r="G33" s="8">
        <f t="shared" si="23"/>
        <v>0</v>
      </c>
      <c r="H33" s="8">
        <f t="shared" si="23"/>
        <v>0</v>
      </c>
      <c r="I33" s="8">
        <f t="shared" si="23"/>
        <v>0</v>
      </c>
      <c r="J33" s="8">
        <f t="shared" si="23"/>
        <v>0</v>
      </c>
      <c r="K33" s="8">
        <f t="shared" si="23"/>
        <v>0</v>
      </c>
      <c r="L33" s="8">
        <f t="shared" si="23"/>
        <v>0</v>
      </c>
      <c r="M33" s="8">
        <f t="shared" si="23"/>
        <v>0</v>
      </c>
      <c r="N33" s="8">
        <f t="shared" si="23"/>
        <v>0</v>
      </c>
      <c r="O33" s="8">
        <f t="shared" si="23"/>
        <v>0</v>
      </c>
      <c r="P33" s="23"/>
      <c r="Q33" s="18"/>
      <c r="R33" s="18"/>
      <c r="S33" s="46"/>
      <c r="T33" s="49"/>
      <c r="U33" s="49"/>
      <c r="V33" s="49"/>
      <c r="W33" s="49"/>
      <c r="X33" s="49"/>
      <c r="Y33" s="49"/>
      <c r="Z33" s="49"/>
      <c r="AA33" s="49"/>
      <c r="AB33" s="49"/>
      <c r="AC33" s="49"/>
    </row>
    <row r="34" spans="1:29" s="6" customFormat="1" x14ac:dyDescent="0.25">
      <c r="A34" s="70"/>
      <c r="B34" s="70"/>
      <c r="C34" s="35" t="s">
        <v>22</v>
      </c>
      <c r="D34" s="8">
        <f t="shared" si="15"/>
        <v>0</v>
      </c>
      <c r="E34" s="8"/>
      <c r="F34" s="8"/>
      <c r="G34" s="8"/>
      <c r="H34" s="8"/>
      <c r="I34" s="8"/>
      <c r="J34" s="8"/>
      <c r="K34" s="8"/>
      <c r="L34" s="35"/>
      <c r="M34" s="35"/>
      <c r="N34" s="35"/>
      <c r="O34" s="35"/>
      <c r="P34" s="22"/>
      <c r="Q34" s="18"/>
      <c r="R34" s="18"/>
      <c r="S34" s="46"/>
      <c r="T34" s="49"/>
      <c r="U34" s="49"/>
      <c r="V34" s="49"/>
      <c r="W34" s="49"/>
      <c r="X34" s="49"/>
      <c r="Y34" s="49"/>
      <c r="Z34" s="49"/>
      <c r="AA34" s="49"/>
      <c r="AB34" s="49"/>
      <c r="AC34" s="49"/>
    </row>
    <row r="35" spans="1:29" s="6" customFormat="1" x14ac:dyDescent="0.25">
      <c r="A35" s="70"/>
      <c r="B35" s="70"/>
      <c r="C35" s="35" t="s">
        <v>16</v>
      </c>
      <c r="D35" s="8">
        <f t="shared" si="15"/>
        <v>0</v>
      </c>
      <c r="E35" s="8"/>
      <c r="F35" s="8"/>
      <c r="G35" s="8"/>
      <c r="H35" s="8"/>
      <c r="I35" s="8"/>
      <c r="J35" s="8"/>
      <c r="K35" s="8"/>
      <c r="L35" s="35"/>
      <c r="M35" s="35"/>
      <c r="N35" s="35"/>
      <c r="O35" s="35"/>
      <c r="P35" s="22"/>
      <c r="Q35" s="18"/>
      <c r="R35" s="18"/>
      <c r="S35" s="46"/>
      <c r="T35" s="49"/>
      <c r="U35" s="49"/>
      <c r="V35" s="49"/>
      <c r="W35" s="49"/>
      <c r="X35" s="49"/>
      <c r="Y35" s="49"/>
      <c r="Z35" s="49"/>
      <c r="AA35" s="49"/>
      <c r="AB35" s="49"/>
      <c r="AC35" s="49"/>
    </row>
    <row r="36" spans="1:29" s="6" customFormat="1" ht="30" x14ac:dyDescent="0.25">
      <c r="A36" s="70"/>
      <c r="B36" s="70"/>
      <c r="C36" s="35" t="s">
        <v>17</v>
      </c>
      <c r="D36" s="8">
        <f t="shared" si="15"/>
        <v>1023.5</v>
      </c>
      <c r="E36" s="8">
        <v>1023.5</v>
      </c>
      <c r="F36" s="8"/>
      <c r="G36" s="8"/>
      <c r="H36" s="8"/>
      <c r="I36" s="8"/>
      <c r="J36" s="8"/>
      <c r="K36" s="8"/>
      <c r="L36" s="35"/>
      <c r="M36" s="35"/>
      <c r="N36" s="35"/>
      <c r="O36" s="35"/>
      <c r="P36" s="22"/>
      <c r="Q36" s="18"/>
      <c r="R36" s="18"/>
      <c r="S36" s="46"/>
      <c r="T36" s="49"/>
      <c r="U36" s="49"/>
      <c r="V36" s="49"/>
      <c r="W36" s="49"/>
      <c r="X36" s="49"/>
      <c r="Y36" s="49"/>
      <c r="Z36" s="49"/>
      <c r="AA36" s="49"/>
      <c r="AB36" s="49"/>
      <c r="AC36" s="49"/>
    </row>
    <row r="37" spans="1:29" s="6" customFormat="1" ht="30" x14ac:dyDescent="0.25">
      <c r="A37" s="71"/>
      <c r="B37" s="71"/>
      <c r="C37" s="35" t="s">
        <v>18</v>
      </c>
      <c r="D37" s="8">
        <f t="shared" si="15"/>
        <v>0</v>
      </c>
      <c r="E37" s="8"/>
      <c r="F37" s="8"/>
      <c r="G37" s="8"/>
      <c r="H37" s="8"/>
      <c r="I37" s="8"/>
      <c r="J37" s="8"/>
      <c r="K37" s="8"/>
      <c r="L37" s="35"/>
      <c r="M37" s="35"/>
      <c r="N37" s="35"/>
      <c r="O37" s="35"/>
      <c r="P37" s="22"/>
      <c r="Q37" s="18"/>
      <c r="R37" s="18"/>
      <c r="S37" s="46"/>
      <c r="T37" s="49"/>
      <c r="U37" s="49"/>
      <c r="V37" s="49"/>
      <c r="W37" s="49"/>
      <c r="X37" s="49"/>
      <c r="Y37" s="49"/>
      <c r="Z37" s="49"/>
      <c r="AA37" s="49"/>
      <c r="AB37" s="49"/>
      <c r="AC37" s="49"/>
    </row>
    <row r="38" spans="1:29" s="6" customFormat="1" x14ac:dyDescent="0.25">
      <c r="A38" s="69" t="s">
        <v>30</v>
      </c>
      <c r="B38" s="69" t="s">
        <v>24</v>
      </c>
      <c r="C38" s="35" t="s">
        <v>14</v>
      </c>
      <c r="D38" s="8">
        <f t="shared" si="15"/>
        <v>615066.06000000006</v>
      </c>
      <c r="E38" s="8">
        <f t="shared" ref="E38:O38" si="24">E39+E40+E41+E42</f>
        <v>121462.86</v>
      </c>
      <c r="F38" s="8">
        <f t="shared" si="24"/>
        <v>29836.240000000002</v>
      </c>
      <c r="G38" s="8">
        <f t="shared" si="24"/>
        <v>34666.080000000002</v>
      </c>
      <c r="H38" s="8">
        <f t="shared" si="24"/>
        <v>33664</v>
      </c>
      <c r="I38" s="8">
        <f t="shared" si="24"/>
        <v>74886.97</v>
      </c>
      <c r="J38" s="8">
        <f t="shared" si="24"/>
        <v>52452.78</v>
      </c>
      <c r="K38" s="8">
        <f t="shared" si="24"/>
        <v>57251.93</v>
      </c>
      <c r="L38" s="8">
        <f t="shared" si="24"/>
        <v>64281.1</v>
      </c>
      <c r="M38" s="8">
        <f t="shared" si="24"/>
        <v>49244.1</v>
      </c>
      <c r="N38" s="8">
        <f t="shared" si="24"/>
        <v>48660</v>
      </c>
      <c r="O38" s="8">
        <f t="shared" si="24"/>
        <v>48660</v>
      </c>
      <c r="P38" s="23"/>
      <c r="Q38" s="18"/>
      <c r="R38" s="18"/>
      <c r="S38" s="46"/>
      <c r="T38" s="49"/>
      <c r="U38" s="49"/>
      <c r="V38" s="49"/>
      <c r="W38" s="49"/>
      <c r="X38" s="49"/>
      <c r="Y38" s="49"/>
      <c r="Z38" s="49"/>
      <c r="AA38" s="49"/>
      <c r="AB38" s="49"/>
      <c r="AC38" s="49"/>
    </row>
    <row r="39" spans="1:29" s="6" customFormat="1" x14ac:dyDescent="0.25">
      <c r="A39" s="70"/>
      <c r="B39" s="70"/>
      <c r="C39" s="35" t="s">
        <v>22</v>
      </c>
      <c r="D39" s="8">
        <f t="shared" si="15"/>
        <v>78439.88</v>
      </c>
      <c r="E39" s="8">
        <v>73215.06</v>
      </c>
      <c r="F39" s="8">
        <v>1695.31</v>
      </c>
      <c r="G39" s="8">
        <v>1140.68</v>
      </c>
      <c r="H39" s="8">
        <v>1083.42</v>
      </c>
      <c r="I39" s="8">
        <v>442.7</v>
      </c>
      <c r="J39" s="8">
        <v>470.19</v>
      </c>
      <c r="K39" s="8">
        <v>392.52</v>
      </c>
      <c r="L39" s="35"/>
      <c r="M39" s="40"/>
      <c r="N39" s="35"/>
      <c r="O39" s="35"/>
      <c r="P39" s="22"/>
      <c r="Q39" s="18"/>
      <c r="R39" s="18"/>
      <c r="S39" s="46"/>
      <c r="T39" s="49"/>
      <c r="U39" s="49"/>
      <c r="V39" s="49"/>
      <c r="W39" s="49"/>
      <c r="X39" s="49"/>
      <c r="Y39" s="49"/>
      <c r="Z39" s="49"/>
      <c r="AA39" s="49"/>
      <c r="AB39" s="49"/>
      <c r="AC39" s="49"/>
    </row>
    <row r="40" spans="1:29" s="6" customFormat="1" x14ac:dyDescent="0.25">
      <c r="A40" s="70"/>
      <c r="B40" s="70"/>
      <c r="C40" s="35" t="s">
        <v>16</v>
      </c>
      <c r="D40" s="8">
        <f t="shared" si="15"/>
        <v>68547.27</v>
      </c>
      <c r="E40" s="8"/>
      <c r="F40" s="8">
        <v>724.33</v>
      </c>
      <c r="G40" s="8"/>
      <c r="H40" s="8">
        <v>305.58</v>
      </c>
      <c r="I40" s="8">
        <v>26763.119999999999</v>
      </c>
      <c r="J40" s="8">
        <v>11340.17</v>
      </c>
      <c r="K40" s="8">
        <v>13414.07</v>
      </c>
      <c r="L40" s="9">
        <v>16000</v>
      </c>
      <c r="M40" s="40"/>
      <c r="N40" s="35"/>
      <c r="O40" s="35"/>
      <c r="P40" s="22"/>
      <c r="Q40" s="18"/>
      <c r="R40" s="18"/>
      <c r="S40" s="46"/>
      <c r="T40" s="49"/>
      <c r="U40" s="49"/>
      <c r="V40" s="49"/>
      <c r="W40" s="49"/>
      <c r="X40" s="49"/>
      <c r="Y40" s="49"/>
      <c r="Z40" s="49"/>
      <c r="AA40" s="49"/>
      <c r="AB40" s="49"/>
      <c r="AC40" s="49"/>
    </row>
    <row r="41" spans="1:29" s="6" customFormat="1" ht="30" x14ac:dyDescent="0.25">
      <c r="A41" s="70"/>
      <c r="B41" s="70"/>
      <c r="C41" s="35" t="s">
        <v>17</v>
      </c>
      <c r="D41" s="8">
        <f t="shared" si="15"/>
        <v>468078.91</v>
      </c>
      <c r="E41" s="8">
        <v>48247.8</v>
      </c>
      <c r="F41" s="8">
        <v>27416.6</v>
      </c>
      <c r="G41" s="8">
        <v>33525.4</v>
      </c>
      <c r="H41" s="8">
        <v>32275</v>
      </c>
      <c r="I41" s="8">
        <v>47681.15</v>
      </c>
      <c r="J41" s="8">
        <v>40642.42</v>
      </c>
      <c r="K41" s="8">
        <v>43445.34</v>
      </c>
      <c r="L41" s="8">
        <v>48281.1</v>
      </c>
      <c r="M41" s="40">
        <v>49244.1</v>
      </c>
      <c r="N41" s="8">
        <v>48660</v>
      </c>
      <c r="O41" s="8">
        <v>48660</v>
      </c>
      <c r="P41" s="23"/>
      <c r="Q41" s="18"/>
      <c r="R41" s="18"/>
      <c r="S41" s="46"/>
      <c r="T41" s="49"/>
      <c r="U41" s="49"/>
      <c r="V41" s="49"/>
      <c r="W41" s="49"/>
      <c r="X41" s="49"/>
      <c r="Y41" s="49"/>
      <c r="Z41" s="49"/>
      <c r="AA41" s="49"/>
      <c r="AB41" s="49"/>
      <c r="AC41" s="49"/>
    </row>
    <row r="42" spans="1:29" s="6" customFormat="1" ht="30" x14ac:dyDescent="0.25">
      <c r="A42" s="71"/>
      <c r="B42" s="71"/>
      <c r="C42" s="35" t="s">
        <v>18</v>
      </c>
      <c r="D42" s="8">
        <f t="shared" si="15"/>
        <v>0</v>
      </c>
      <c r="E42" s="8"/>
      <c r="F42" s="8"/>
      <c r="G42" s="8"/>
      <c r="H42" s="8"/>
      <c r="I42" s="15"/>
      <c r="J42" s="8"/>
      <c r="K42" s="8">
        <v>0</v>
      </c>
      <c r="L42" s="35"/>
      <c r="M42" s="41"/>
      <c r="N42" s="35"/>
      <c r="O42" s="35"/>
      <c r="P42" s="22"/>
      <c r="Q42" s="18"/>
      <c r="R42" s="18"/>
      <c r="S42" s="46"/>
      <c r="T42" s="49"/>
      <c r="U42" s="49"/>
      <c r="V42" s="49"/>
      <c r="W42" s="49"/>
      <c r="X42" s="49"/>
      <c r="Y42" s="49"/>
      <c r="Z42" s="49"/>
      <c r="AA42" s="49"/>
      <c r="AB42" s="49"/>
      <c r="AC42" s="49"/>
    </row>
    <row r="43" spans="1:29" s="6" customFormat="1" x14ac:dyDescent="0.25">
      <c r="A43" s="69" t="s">
        <v>32</v>
      </c>
      <c r="B43" s="75" t="s">
        <v>34</v>
      </c>
      <c r="C43" s="35" t="s">
        <v>14</v>
      </c>
      <c r="D43" s="8">
        <f t="shared" si="15"/>
        <v>5331.95</v>
      </c>
      <c r="E43" s="8">
        <f t="shared" ref="E43:O43" si="25">E44+E45+E46+E47</f>
        <v>0</v>
      </c>
      <c r="F43" s="8">
        <f t="shared" si="25"/>
        <v>5331.95</v>
      </c>
      <c r="G43" s="8">
        <f t="shared" si="25"/>
        <v>0</v>
      </c>
      <c r="H43" s="8">
        <f t="shared" si="25"/>
        <v>0</v>
      </c>
      <c r="I43" s="8">
        <f t="shared" si="25"/>
        <v>0</v>
      </c>
      <c r="J43" s="8">
        <f t="shared" si="25"/>
        <v>0</v>
      </c>
      <c r="K43" s="8">
        <f t="shared" si="25"/>
        <v>0</v>
      </c>
      <c r="L43" s="8">
        <f t="shared" si="25"/>
        <v>0</v>
      </c>
      <c r="M43" s="8">
        <f t="shared" si="25"/>
        <v>0</v>
      </c>
      <c r="N43" s="8">
        <f t="shared" si="25"/>
        <v>0</v>
      </c>
      <c r="O43" s="8">
        <f t="shared" si="25"/>
        <v>0</v>
      </c>
      <c r="P43" s="23"/>
      <c r="Q43" s="18"/>
      <c r="R43" s="18"/>
      <c r="S43" s="46"/>
      <c r="T43" s="49"/>
      <c r="U43" s="49"/>
      <c r="V43" s="49"/>
      <c r="W43" s="49"/>
      <c r="X43" s="49"/>
      <c r="Y43" s="49"/>
      <c r="Z43" s="49"/>
      <c r="AA43" s="49"/>
      <c r="AB43" s="49"/>
      <c r="AC43" s="49"/>
    </row>
    <row r="44" spans="1:29" s="6" customFormat="1" x14ac:dyDescent="0.25">
      <c r="A44" s="70"/>
      <c r="B44" s="76"/>
      <c r="C44" s="35" t="s">
        <v>22</v>
      </c>
      <c r="D44" s="8">
        <f t="shared" si="15"/>
        <v>4253.4799999999996</v>
      </c>
      <c r="E44" s="8"/>
      <c r="F44" s="8">
        <v>4253.4799999999996</v>
      </c>
      <c r="G44" s="8"/>
      <c r="H44" s="8"/>
      <c r="I44" s="8"/>
      <c r="J44" s="8"/>
      <c r="K44" s="8"/>
      <c r="L44" s="35"/>
      <c r="M44" s="35"/>
      <c r="N44" s="35"/>
      <c r="O44" s="35"/>
      <c r="P44" s="22"/>
      <c r="Q44" s="18"/>
      <c r="R44" s="18"/>
      <c r="S44" s="46"/>
      <c r="T44" s="49"/>
      <c r="U44" s="49"/>
      <c r="V44" s="49"/>
      <c r="W44" s="49"/>
      <c r="X44" s="49"/>
      <c r="Y44" s="49"/>
      <c r="Z44" s="49"/>
      <c r="AA44" s="49"/>
      <c r="AB44" s="49"/>
      <c r="AC44" s="49"/>
    </row>
    <row r="45" spans="1:29" s="6" customFormat="1" x14ac:dyDescent="0.25">
      <c r="A45" s="70"/>
      <c r="B45" s="76"/>
      <c r="C45" s="35" t="s">
        <v>16</v>
      </c>
      <c r="D45" s="8">
        <f t="shared" si="15"/>
        <v>144.87</v>
      </c>
      <c r="E45" s="8"/>
      <c r="F45" s="8">
        <v>144.87</v>
      </c>
      <c r="G45" s="8"/>
      <c r="H45" s="8"/>
      <c r="I45" s="8"/>
      <c r="J45" s="8"/>
      <c r="K45" s="8"/>
      <c r="L45" s="35"/>
      <c r="M45" s="35"/>
      <c r="N45" s="35"/>
      <c r="O45" s="35"/>
      <c r="P45" s="22"/>
      <c r="Q45" s="18"/>
      <c r="R45" s="18"/>
      <c r="S45" s="46"/>
      <c r="T45" s="49"/>
      <c r="U45" s="49"/>
      <c r="V45" s="49"/>
      <c r="W45" s="49"/>
      <c r="X45" s="49"/>
      <c r="Y45" s="49"/>
      <c r="Z45" s="49"/>
      <c r="AA45" s="49"/>
      <c r="AB45" s="49"/>
      <c r="AC45" s="49"/>
    </row>
    <row r="46" spans="1:29" s="6" customFormat="1" ht="30" x14ac:dyDescent="0.25">
      <c r="A46" s="70"/>
      <c r="B46" s="76"/>
      <c r="C46" s="35" t="s">
        <v>17</v>
      </c>
      <c r="D46" s="8">
        <f t="shared" si="15"/>
        <v>933.6</v>
      </c>
      <c r="E46" s="8"/>
      <c r="F46" s="8">
        <v>933.6</v>
      </c>
      <c r="G46" s="8"/>
      <c r="H46" s="8"/>
      <c r="I46" s="8"/>
      <c r="J46" s="8"/>
      <c r="K46" s="8"/>
      <c r="L46" s="35"/>
      <c r="M46" s="35"/>
      <c r="N46" s="35"/>
      <c r="O46" s="35"/>
      <c r="P46" s="22"/>
      <c r="Q46" s="18"/>
      <c r="R46" s="18"/>
      <c r="S46" s="46"/>
      <c r="T46" s="49"/>
      <c r="U46" s="49"/>
      <c r="V46" s="49"/>
      <c r="W46" s="49"/>
      <c r="X46" s="49"/>
      <c r="Y46" s="49"/>
      <c r="Z46" s="49"/>
      <c r="AA46" s="49"/>
      <c r="AB46" s="49"/>
      <c r="AC46" s="49"/>
    </row>
    <row r="47" spans="1:29" s="6" customFormat="1" ht="30" x14ac:dyDescent="0.25">
      <c r="A47" s="71"/>
      <c r="B47" s="77"/>
      <c r="C47" s="35" t="s">
        <v>18</v>
      </c>
      <c r="D47" s="8">
        <f t="shared" si="15"/>
        <v>0</v>
      </c>
      <c r="E47" s="8"/>
      <c r="F47" s="8">
        <v>0</v>
      </c>
      <c r="G47" s="8"/>
      <c r="H47" s="8"/>
      <c r="I47" s="8"/>
      <c r="J47" s="8"/>
      <c r="K47" s="8"/>
      <c r="L47" s="35"/>
      <c r="M47" s="35"/>
      <c r="N47" s="35"/>
      <c r="O47" s="35"/>
      <c r="P47" s="22"/>
      <c r="Q47" s="18"/>
      <c r="R47" s="18"/>
      <c r="S47" s="46"/>
      <c r="T47" s="49"/>
      <c r="U47" s="49"/>
      <c r="V47" s="49"/>
      <c r="W47" s="49"/>
      <c r="X47" s="49"/>
      <c r="Y47" s="49"/>
      <c r="Z47" s="49"/>
      <c r="AA47" s="49"/>
      <c r="AB47" s="49"/>
      <c r="AC47" s="49"/>
    </row>
    <row r="48" spans="1:29" s="6" customFormat="1" ht="21.75" customHeight="1" x14ac:dyDescent="0.25">
      <c r="A48" s="69" t="s">
        <v>33</v>
      </c>
      <c r="B48" s="75" t="s">
        <v>35</v>
      </c>
      <c r="C48" s="35" t="s">
        <v>14</v>
      </c>
      <c r="D48" s="8">
        <f t="shared" si="15"/>
        <v>4726.91</v>
      </c>
      <c r="E48" s="8">
        <f t="shared" ref="E48:O48" si="26">E49+E50+E51+E52</f>
        <v>0</v>
      </c>
      <c r="F48" s="8">
        <f t="shared" si="26"/>
        <v>4726.91</v>
      </c>
      <c r="G48" s="8">
        <f t="shared" si="26"/>
        <v>0</v>
      </c>
      <c r="H48" s="8">
        <f t="shared" si="26"/>
        <v>0</v>
      </c>
      <c r="I48" s="8">
        <f t="shared" si="26"/>
        <v>0</v>
      </c>
      <c r="J48" s="8">
        <f t="shared" si="26"/>
        <v>0</v>
      </c>
      <c r="K48" s="8">
        <f t="shared" si="26"/>
        <v>0</v>
      </c>
      <c r="L48" s="8">
        <f t="shared" si="26"/>
        <v>0</v>
      </c>
      <c r="M48" s="8">
        <f t="shared" si="26"/>
        <v>0</v>
      </c>
      <c r="N48" s="8">
        <f t="shared" si="26"/>
        <v>0</v>
      </c>
      <c r="O48" s="8">
        <f t="shared" si="26"/>
        <v>0</v>
      </c>
      <c r="P48" s="23"/>
      <c r="Q48" s="18"/>
      <c r="R48" s="18"/>
      <c r="S48" s="46"/>
      <c r="T48" s="49"/>
      <c r="U48" s="49"/>
      <c r="V48" s="49"/>
      <c r="W48" s="49"/>
      <c r="X48" s="49"/>
      <c r="Y48" s="49"/>
      <c r="Z48" s="49"/>
      <c r="AA48" s="49"/>
      <c r="AB48" s="49"/>
      <c r="AC48" s="49"/>
    </row>
    <row r="49" spans="1:29" s="6" customFormat="1" x14ac:dyDescent="0.25">
      <c r="A49" s="70"/>
      <c r="B49" s="76"/>
      <c r="C49" s="35" t="s">
        <v>22</v>
      </c>
      <c r="D49" s="8">
        <f t="shared" si="15"/>
        <v>3476.91</v>
      </c>
      <c r="E49" s="8"/>
      <c r="F49" s="8">
        <v>3476.91</v>
      </c>
      <c r="G49" s="8"/>
      <c r="H49" s="8"/>
      <c r="I49" s="8"/>
      <c r="J49" s="8"/>
      <c r="K49" s="8"/>
      <c r="L49" s="35"/>
      <c r="M49" s="35"/>
      <c r="N49" s="35"/>
      <c r="O49" s="35"/>
      <c r="P49" s="22"/>
      <c r="Q49" s="18"/>
      <c r="R49" s="18"/>
      <c r="S49" s="46"/>
      <c r="T49" s="49"/>
      <c r="U49" s="49"/>
      <c r="V49" s="49"/>
      <c r="W49" s="49"/>
      <c r="X49" s="49"/>
      <c r="Y49" s="49"/>
      <c r="Z49" s="49"/>
      <c r="AA49" s="49"/>
      <c r="AB49" s="49"/>
      <c r="AC49" s="49"/>
    </row>
    <row r="50" spans="1:29" s="6" customFormat="1" x14ac:dyDescent="0.25">
      <c r="A50" s="70"/>
      <c r="B50" s="76"/>
      <c r="C50" s="35" t="s">
        <v>16</v>
      </c>
      <c r="D50" s="8">
        <f t="shared" si="15"/>
        <v>0</v>
      </c>
      <c r="E50" s="8"/>
      <c r="F50" s="8">
        <v>0</v>
      </c>
      <c r="G50" s="8"/>
      <c r="H50" s="8"/>
      <c r="I50" s="8"/>
      <c r="J50" s="8"/>
      <c r="K50" s="8"/>
      <c r="L50" s="35"/>
      <c r="M50" s="35"/>
      <c r="N50" s="35"/>
      <c r="O50" s="35"/>
      <c r="P50" s="22"/>
      <c r="Q50" s="18"/>
      <c r="R50" s="18"/>
      <c r="S50" s="46"/>
      <c r="T50" s="49"/>
      <c r="U50" s="49"/>
      <c r="V50" s="49"/>
      <c r="W50" s="49"/>
      <c r="X50" s="49"/>
      <c r="Y50" s="49"/>
      <c r="Z50" s="49"/>
      <c r="AA50" s="49"/>
      <c r="AB50" s="49"/>
      <c r="AC50" s="49"/>
    </row>
    <row r="51" spans="1:29" s="6" customFormat="1" ht="30" x14ac:dyDescent="0.25">
      <c r="A51" s="70"/>
      <c r="B51" s="76"/>
      <c r="C51" s="35" t="s">
        <v>17</v>
      </c>
      <c r="D51" s="8">
        <f t="shared" si="15"/>
        <v>1250</v>
      </c>
      <c r="E51" s="8"/>
      <c r="F51" s="8">
        <v>1250</v>
      </c>
      <c r="G51" s="8"/>
      <c r="H51" s="8"/>
      <c r="I51" s="8"/>
      <c r="J51" s="8"/>
      <c r="K51" s="8"/>
      <c r="L51" s="35"/>
      <c r="M51" s="35"/>
      <c r="N51" s="35"/>
      <c r="O51" s="35"/>
      <c r="P51" s="22"/>
      <c r="Q51" s="18"/>
      <c r="R51" s="18"/>
      <c r="S51" s="46"/>
      <c r="T51" s="49"/>
      <c r="U51" s="49"/>
      <c r="V51" s="49"/>
      <c r="W51" s="49"/>
      <c r="X51" s="49"/>
      <c r="Y51" s="49"/>
      <c r="Z51" s="49"/>
      <c r="AA51" s="49"/>
      <c r="AB51" s="49"/>
      <c r="AC51" s="49"/>
    </row>
    <row r="52" spans="1:29" s="6" customFormat="1" ht="30" x14ac:dyDescent="0.25">
      <c r="A52" s="71"/>
      <c r="B52" s="77"/>
      <c r="C52" s="35" t="s">
        <v>18</v>
      </c>
      <c r="D52" s="8">
        <f t="shared" si="15"/>
        <v>0</v>
      </c>
      <c r="E52" s="8"/>
      <c r="F52" s="8">
        <v>0</v>
      </c>
      <c r="G52" s="8"/>
      <c r="H52" s="8"/>
      <c r="I52" s="8"/>
      <c r="J52" s="8"/>
      <c r="K52" s="8"/>
      <c r="L52" s="35"/>
      <c r="M52" s="35"/>
      <c r="N52" s="35"/>
      <c r="O52" s="35"/>
      <c r="P52" s="22"/>
      <c r="Q52" s="18"/>
      <c r="R52" s="18"/>
      <c r="S52" s="46"/>
      <c r="T52" s="49"/>
      <c r="U52" s="49"/>
      <c r="V52" s="49"/>
      <c r="W52" s="49"/>
      <c r="X52" s="49"/>
      <c r="Y52" s="49"/>
      <c r="Z52" s="49"/>
      <c r="AA52" s="49"/>
      <c r="AB52" s="49"/>
      <c r="AC52" s="49"/>
    </row>
    <row r="53" spans="1:29" s="6" customFormat="1" x14ac:dyDescent="0.25">
      <c r="A53" s="69" t="s">
        <v>36</v>
      </c>
      <c r="B53" s="69" t="s">
        <v>37</v>
      </c>
      <c r="C53" s="35" t="s">
        <v>14</v>
      </c>
      <c r="D53" s="8">
        <f t="shared" si="15"/>
        <v>2998010.24</v>
      </c>
      <c r="E53" s="8">
        <f t="shared" ref="E53:O53" si="27">E54+E55+E56+E57</f>
        <v>1095440.3999999999</v>
      </c>
      <c r="F53" s="8">
        <f t="shared" si="27"/>
        <v>396907.47</v>
      </c>
      <c r="G53" s="8">
        <f t="shared" si="27"/>
        <v>198829.76</v>
      </c>
      <c r="H53" s="8">
        <f t="shared" si="27"/>
        <v>397852.6</v>
      </c>
      <c r="I53" s="8">
        <f t="shared" si="27"/>
        <v>170130.2</v>
      </c>
      <c r="J53" s="8">
        <f t="shared" si="27"/>
        <v>2123.41</v>
      </c>
      <c r="K53" s="8">
        <f t="shared" si="27"/>
        <v>26798.6</v>
      </c>
      <c r="L53" s="8">
        <f t="shared" si="27"/>
        <v>94578.3</v>
      </c>
      <c r="M53" s="8">
        <f t="shared" si="27"/>
        <v>1275.8</v>
      </c>
      <c r="N53" s="8">
        <f t="shared" si="27"/>
        <v>342324</v>
      </c>
      <c r="O53" s="8">
        <f t="shared" si="27"/>
        <v>271749.7</v>
      </c>
      <c r="P53" s="23"/>
      <c r="Q53" s="18"/>
      <c r="R53" s="18"/>
      <c r="S53" s="46"/>
      <c r="T53" s="49"/>
      <c r="U53" s="49"/>
      <c r="V53" s="49"/>
      <c r="W53" s="49"/>
      <c r="X53" s="49"/>
      <c r="Y53" s="49"/>
      <c r="Z53" s="49"/>
      <c r="AA53" s="49"/>
      <c r="AB53" s="49"/>
      <c r="AC53" s="49"/>
    </row>
    <row r="54" spans="1:29" s="6" customFormat="1" x14ac:dyDescent="0.25">
      <c r="A54" s="70"/>
      <c r="B54" s="70"/>
      <c r="C54" s="35" t="s">
        <v>22</v>
      </c>
      <c r="D54" s="8">
        <f t="shared" si="15"/>
        <v>1144399.47</v>
      </c>
      <c r="E54" s="8">
        <f t="shared" ref="E54:O54" si="28">E59+E106+E111+E176+E181</f>
        <v>500000</v>
      </c>
      <c r="F54" s="8">
        <f t="shared" si="28"/>
        <v>326007.07</v>
      </c>
      <c r="G54" s="8">
        <f t="shared" si="28"/>
        <v>130000</v>
      </c>
      <c r="H54" s="8">
        <f t="shared" si="28"/>
        <v>188392.4</v>
      </c>
      <c r="I54" s="8">
        <f t="shared" si="28"/>
        <v>0</v>
      </c>
      <c r="J54" s="8">
        <f t="shared" si="28"/>
        <v>0</v>
      </c>
      <c r="K54" s="8">
        <f t="shared" si="28"/>
        <v>0</v>
      </c>
      <c r="L54" s="8">
        <f t="shared" si="28"/>
        <v>0</v>
      </c>
      <c r="M54" s="8">
        <f t="shared" si="28"/>
        <v>0</v>
      </c>
      <c r="N54" s="8">
        <f t="shared" si="28"/>
        <v>0</v>
      </c>
      <c r="O54" s="8">
        <f t="shared" si="28"/>
        <v>0</v>
      </c>
      <c r="P54" s="23"/>
      <c r="Q54" s="18"/>
      <c r="R54" s="18"/>
      <c r="S54" s="46"/>
      <c r="T54" s="49"/>
      <c r="U54" s="49"/>
      <c r="V54" s="49"/>
      <c r="W54" s="49"/>
      <c r="X54" s="49"/>
      <c r="Y54" s="49"/>
      <c r="Z54" s="49"/>
      <c r="AA54" s="49"/>
      <c r="AB54" s="49"/>
      <c r="AC54" s="49"/>
    </row>
    <row r="55" spans="1:29" s="6" customFormat="1" x14ac:dyDescent="0.25">
      <c r="A55" s="70"/>
      <c r="B55" s="70"/>
      <c r="C55" s="35" t="s">
        <v>16</v>
      </c>
      <c r="D55" s="8">
        <f t="shared" si="15"/>
        <v>898128.5</v>
      </c>
      <c r="E55" s="8">
        <f t="shared" ref="E55:O55" si="29">E60+E107+E112+E177+E182</f>
        <v>66151</v>
      </c>
      <c r="F55" s="8">
        <f t="shared" si="29"/>
        <v>20004.900000000001</v>
      </c>
      <c r="G55" s="8">
        <f t="shared" si="29"/>
        <v>23228.799999999999</v>
      </c>
      <c r="H55" s="8">
        <f t="shared" si="29"/>
        <v>126777.2</v>
      </c>
      <c r="I55" s="8">
        <f t="shared" si="29"/>
        <v>119417.9</v>
      </c>
      <c r="J55" s="8">
        <f t="shared" si="29"/>
        <v>714</v>
      </c>
      <c r="K55" s="8">
        <f t="shared" si="29"/>
        <v>19321.599999999999</v>
      </c>
      <c r="L55" s="8">
        <f t="shared" si="29"/>
        <v>70555.399999999994</v>
      </c>
      <c r="M55" s="8">
        <f t="shared" si="29"/>
        <v>0</v>
      </c>
      <c r="N55" s="8">
        <f t="shared" si="29"/>
        <v>251950</v>
      </c>
      <c r="O55" s="8">
        <f t="shared" si="29"/>
        <v>200007.7</v>
      </c>
      <c r="P55" s="23"/>
      <c r="Q55" s="18"/>
      <c r="R55" s="18"/>
      <c r="S55" s="46"/>
      <c r="T55" s="49"/>
      <c r="U55" s="49"/>
      <c r="V55" s="49"/>
      <c r="W55" s="49"/>
      <c r="X55" s="49"/>
      <c r="Y55" s="49"/>
      <c r="Z55" s="49"/>
      <c r="AA55" s="49"/>
      <c r="AB55" s="49"/>
      <c r="AC55" s="49"/>
    </row>
    <row r="56" spans="1:29" s="6" customFormat="1" ht="30" x14ac:dyDescent="0.25">
      <c r="A56" s="70"/>
      <c r="B56" s="70"/>
      <c r="C56" s="35" t="s">
        <v>17</v>
      </c>
      <c r="D56" s="8">
        <f t="shared" si="15"/>
        <v>919482.27</v>
      </c>
      <c r="E56" s="8">
        <f t="shared" ref="E56:O56" si="30">E61+E108+E113+E178+E183</f>
        <v>493289.4</v>
      </c>
      <c r="F56" s="8">
        <f t="shared" si="30"/>
        <v>50895.5</v>
      </c>
      <c r="G56" s="8">
        <f t="shared" si="30"/>
        <v>45600.959999999999</v>
      </c>
      <c r="H56" s="8">
        <f t="shared" si="30"/>
        <v>82683</v>
      </c>
      <c r="I56" s="8">
        <f t="shared" si="30"/>
        <v>50712.3</v>
      </c>
      <c r="J56" s="8">
        <f t="shared" si="30"/>
        <v>1409.41</v>
      </c>
      <c r="K56" s="8">
        <f t="shared" si="30"/>
        <v>7477</v>
      </c>
      <c r="L56" s="8">
        <f t="shared" si="30"/>
        <v>24022.9</v>
      </c>
      <c r="M56" s="8">
        <f t="shared" si="30"/>
        <v>1275.8</v>
      </c>
      <c r="N56" s="8">
        <f t="shared" si="30"/>
        <v>90374</v>
      </c>
      <c r="O56" s="8">
        <f t="shared" si="30"/>
        <v>71742</v>
      </c>
      <c r="P56" s="23"/>
      <c r="Q56" s="18"/>
      <c r="R56" s="18"/>
      <c r="S56" s="46"/>
      <c r="T56" s="49"/>
      <c r="U56" s="49"/>
      <c r="V56" s="49"/>
      <c r="W56" s="49"/>
      <c r="X56" s="49"/>
      <c r="Y56" s="49"/>
      <c r="Z56" s="49"/>
      <c r="AA56" s="49"/>
      <c r="AB56" s="49"/>
      <c r="AC56" s="49"/>
    </row>
    <row r="57" spans="1:29" s="6" customFormat="1" ht="30" x14ac:dyDescent="0.25">
      <c r="A57" s="71"/>
      <c r="B57" s="71"/>
      <c r="C57" s="35" t="s">
        <v>18</v>
      </c>
      <c r="D57" s="8">
        <f t="shared" si="15"/>
        <v>36000</v>
      </c>
      <c r="E57" s="8">
        <f t="shared" ref="E57:O57" si="31">E62+E109+E114+E179+E184</f>
        <v>36000</v>
      </c>
      <c r="F57" s="8">
        <f t="shared" si="31"/>
        <v>0</v>
      </c>
      <c r="G57" s="8">
        <f t="shared" si="31"/>
        <v>0</v>
      </c>
      <c r="H57" s="8">
        <f t="shared" si="31"/>
        <v>0</v>
      </c>
      <c r="I57" s="8">
        <f t="shared" si="31"/>
        <v>0</v>
      </c>
      <c r="J57" s="8">
        <f t="shared" si="31"/>
        <v>0</v>
      </c>
      <c r="K57" s="8">
        <f t="shared" si="31"/>
        <v>0</v>
      </c>
      <c r="L57" s="8">
        <f t="shared" si="31"/>
        <v>0</v>
      </c>
      <c r="M57" s="8">
        <f t="shared" si="31"/>
        <v>0</v>
      </c>
      <c r="N57" s="8">
        <f t="shared" si="31"/>
        <v>0</v>
      </c>
      <c r="O57" s="8">
        <f t="shared" si="31"/>
        <v>0</v>
      </c>
      <c r="P57" s="23"/>
      <c r="Q57" s="18"/>
      <c r="R57" s="18"/>
      <c r="S57" s="46"/>
      <c r="T57" s="49"/>
      <c r="U57" s="49"/>
      <c r="V57" s="49"/>
      <c r="W57" s="49"/>
      <c r="X57" s="49"/>
      <c r="Y57" s="49"/>
      <c r="Z57" s="49"/>
      <c r="AA57" s="49"/>
      <c r="AB57" s="49"/>
      <c r="AC57" s="49"/>
    </row>
    <row r="58" spans="1:29" s="6" customFormat="1" x14ac:dyDescent="0.25">
      <c r="A58" s="69" t="s">
        <v>38</v>
      </c>
      <c r="B58" s="69" t="s">
        <v>39</v>
      </c>
      <c r="C58" s="35" t="s">
        <v>14</v>
      </c>
      <c r="D58" s="8">
        <f t="shared" si="15"/>
        <v>1502166.54</v>
      </c>
      <c r="E58" s="8">
        <f t="shared" ref="E58:O58" si="32">E59+E60+E61+E62</f>
        <v>182613</v>
      </c>
      <c r="F58" s="8">
        <f t="shared" si="32"/>
        <v>204548.37</v>
      </c>
      <c r="G58" s="8">
        <f t="shared" si="32"/>
        <v>198829.76</v>
      </c>
      <c r="H58" s="8">
        <f t="shared" si="32"/>
        <v>279306.40000000002</v>
      </c>
      <c r="I58" s="8">
        <f t="shared" si="32"/>
        <v>18.3</v>
      </c>
      <c r="J58" s="8">
        <f t="shared" si="32"/>
        <v>1067.4100000000001</v>
      </c>
      <c r="K58" s="8">
        <f t="shared" si="32"/>
        <v>10842.1</v>
      </c>
      <c r="L58" s="8">
        <f t="shared" si="32"/>
        <v>9591.7000000000007</v>
      </c>
      <c r="M58" s="8">
        <f t="shared" si="32"/>
        <v>1275.8</v>
      </c>
      <c r="N58" s="8">
        <f t="shared" si="32"/>
        <v>342324</v>
      </c>
      <c r="O58" s="8">
        <f t="shared" si="32"/>
        <v>271749.7</v>
      </c>
      <c r="P58" s="23"/>
      <c r="Q58" s="18"/>
      <c r="R58" s="18"/>
      <c r="S58" s="46"/>
      <c r="T58" s="49"/>
      <c r="U58" s="49"/>
      <c r="V58" s="49"/>
      <c r="W58" s="49"/>
      <c r="X58" s="49"/>
      <c r="Y58" s="49"/>
      <c r="Z58" s="49"/>
      <c r="AA58" s="52"/>
      <c r="AB58" s="49"/>
      <c r="AC58" s="49"/>
    </row>
    <row r="59" spans="1:29" s="6" customFormat="1" x14ac:dyDescent="0.25">
      <c r="A59" s="70"/>
      <c r="B59" s="70"/>
      <c r="C59" s="35" t="s">
        <v>22</v>
      </c>
      <c r="D59" s="8">
        <f t="shared" si="15"/>
        <v>492257.87</v>
      </c>
      <c r="E59" s="8">
        <f t="shared" ref="E59:M59" si="33">E66+E71+E76+E81+E86+E91+E96+E101</f>
        <v>0</v>
      </c>
      <c r="F59" s="8">
        <f t="shared" si="33"/>
        <v>173865.47</v>
      </c>
      <c r="G59" s="8">
        <f t="shared" si="33"/>
        <v>130000</v>
      </c>
      <c r="H59" s="8">
        <f t="shared" si="33"/>
        <v>188392.4</v>
      </c>
      <c r="I59" s="8">
        <f t="shared" si="33"/>
        <v>0</v>
      </c>
      <c r="J59" s="8">
        <f t="shared" si="33"/>
        <v>0</v>
      </c>
      <c r="K59" s="8">
        <f t="shared" si="33"/>
        <v>0</v>
      </c>
      <c r="L59" s="8">
        <f t="shared" si="33"/>
        <v>0</v>
      </c>
      <c r="M59" s="8">
        <f t="shared" si="33"/>
        <v>0</v>
      </c>
      <c r="N59" s="8">
        <f t="shared" ref="N59:O59" si="34">N66+N71+N76+N81+N86+N91+N96+N101</f>
        <v>0</v>
      </c>
      <c r="O59" s="8">
        <f t="shared" si="34"/>
        <v>0</v>
      </c>
      <c r="P59" s="23"/>
      <c r="Q59" s="18"/>
      <c r="R59" s="18"/>
      <c r="S59" s="46"/>
      <c r="T59" s="49"/>
      <c r="U59" s="49"/>
      <c r="V59" s="49"/>
      <c r="W59" s="49"/>
      <c r="X59" s="49"/>
      <c r="Y59" s="49"/>
      <c r="Z59" s="49"/>
      <c r="AA59" s="49"/>
      <c r="AB59" s="49"/>
      <c r="AC59" s="49"/>
    </row>
    <row r="60" spans="1:29" s="6" customFormat="1" x14ac:dyDescent="0.25">
      <c r="A60" s="70"/>
      <c r="B60" s="70"/>
      <c r="C60" s="35" t="s">
        <v>16</v>
      </c>
      <c r="D60" s="8">
        <f t="shared" si="15"/>
        <v>639577.69999999995</v>
      </c>
      <c r="E60" s="8">
        <f t="shared" ref="E60:L60" si="35">E67+E72+E77+E82+E87+E92+E97+E102</f>
        <v>66151</v>
      </c>
      <c r="F60" s="8">
        <f t="shared" si="35"/>
        <v>20004.900000000001</v>
      </c>
      <c r="G60" s="8">
        <f t="shared" si="35"/>
        <v>23228.799999999999</v>
      </c>
      <c r="H60" s="8">
        <f t="shared" si="35"/>
        <v>62548.800000000003</v>
      </c>
      <c r="I60" s="8">
        <f t="shared" si="35"/>
        <v>0</v>
      </c>
      <c r="J60" s="8">
        <f t="shared" si="35"/>
        <v>714</v>
      </c>
      <c r="K60" s="8">
        <f t="shared" si="35"/>
        <v>7817.1</v>
      </c>
      <c r="L60" s="8">
        <f t="shared" si="35"/>
        <v>7155.4</v>
      </c>
      <c r="M60" s="8">
        <f t="shared" ref="M60:O62" si="36">M67+M72+M77+M82+M87+M92+M97+M102</f>
        <v>0</v>
      </c>
      <c r="N60" s="8">
        <f t="shared" si="36"/>
        <v>251950</v>
      </c>
      <c r="O60" s="8">
        <f t="shared" si="36"/>
        <v>200007.7</v>
      </c>
      <c r="P60" s="23"/>
      <c r="Q60" s="18"/>
      <c r="R60" s="18"/>
      <c r="S60" s="46"/>
      <c r="T60" s="49"/>
      <c r="U60" s="49"/>
      <c r="V60" s="49"/>
      <c r="W60" s="49"/>
      <c r="X60" s="49"/>
      <c r="Y60" s="49"/>
      <c r="Z60" s="49"/>
      <c r="AA60" s="49"/>
      <c r="AB60" s="49"/>
      <c r="AC60" s="49"/>
    </row>
    <row r="61" spans="1:29" s="6" customFormat="1" ht="30" x14ac:dyDescent="0.25">
      <c r="A61" s="70"/>
      <c r="B61" s="70"/>
      <c r="C61" s="35" t="s">
        <v>17</v>
      </c>
      <c r="D61" s="8">
        <f t="shared" si="15"/>
        <v>370330.97</v>
      </c>
      <c r="E61" s="8">
        <f t="shared" ref="E61:L61" si="37">E64+E68+E73+E78+E83+E88+E93+E98+E103</f>
        <v>116462</v>
      </c>
      <c r="F61" s="8">
        <f t="shared" si="37"/>
        <v>10678</v>
      </c>
      <c r="G61" s="8">
        <f t="shared" si="37"/>
        <v>45600.959999999999</v>
      </c>
      <c r="H61" s="8">
        <f t="shared" si="37"/>
        <v>28365.200000000001</v>
      </c>
      <c r="I61" s="8">
        <f t="shared" si="37"/>
        <v>18.3</v>
      </c>
      <c r="J61" s="8">
        <f t="shared" si="37"/>
        <v>353.41</v>
      </c>
      <c r="K61" s="8">
        <f t="shared" si="37"/>
        <v>3025</v>
      </c>
      <c r="L61" s="8">
        <f t="shared" si="37"/>
        <v>2436.3000000000002</v>
      </c>
      <c r="M61" s="8">
        <f t="shared" si="36"/>
        <v>1275.8</v>
      </c>
      <c r="N61" s="8">
        <f t="shared" si="36"/>
        <v>90374</v>
      </c>
      <c r="O61" s="8">
        <f t="shared" si="36"/>
        <v>71742</v>
      </c>
      <c r="P61" s="23"/>
      <c r="Q61" s="18"/>
      <c r="R61" s="18"/>
      <c r="S61" s="46"/>
      <c r="T61" s="49"/>
      <c r="U61" s="49"/>
      <c r="V61" s="49"/>
      <c r="W61" s="49"/>
      <c r="X61" s="49"/>
      <c r="Y61" s="49"/>
      <c r="Z61" s="49"/>
      <c r="AA61" s="49"/>
      <c r="AB61" s="49"/>
      <c r="AC61" s="49"/>
    </row>
    <row r="62" spans="1:29" s="6" customFormat="1" ht="30" x14ac:dyDescent="0.25">
      <c r="A62" s="71"/>
      <c r="B62" s="71"/>
      <c r="C62" s="35" t="s">
        <v>18</v>
      </c>
      <c r="D62" s="8">
        <f t="shared" si="15"/>
        <v>0</v>
      </c>
      <c r="E62" s="8">
        <f t="shared" ref="E62:L62" si="38">E69+E74+E79+E84+E89+E94+E99+E104</f>
        <v>0</v>
      </c>
      <c r="F62" s="8">
        <f t="shared" si="38"/>
        <v>0</v>
      </c>
      <c r="G62" s="8">
        <f t="shared" si="38"/>
        <v>0</v>
      </c>
      <c r="H62" s="8">
        <f t="shared" si="38"/>
        <v>0</v>
      </c>
      <c r="I62" s="8">
        <f t="shared" si="38"/>
        <v>0</v>
      </c>
      <c r="J62" s="8">
        <f t="shared" si="38"/>
        <v>0</v>
      </c>
      <c r="K62" s="8">
        <f t="shared" si="38"/>
        <v>0</v>
      </c>
      <c r="L62" s="8">
        <f t="shared" si="38"/>
        <v>0</v>
      </c>
      <c r="M62" s="8">
        <f t="shared" si="36"/>
        <v>0</v>
      </c>
      <c r="N62" s="8">
        <f t="shared" si="36"/>
        <v>0</v>
      </c>
      <c r="O62" s="8">
        <f t="shared" si="36"/>
        <v>0</v>
      </c>
      <c r="P62" s="23"/>
      <c r="Q62" s="18"/>
      <c r="R62" s="18"/>
      <c r="S62" s="46"/>
      <c r="T62" s="49"/>
      <c r="U62" s="49"/>
      <c r="V62" s="49"/>
      <c r="W62" s="49"/>
      <c r="X62" s="49"/>
      <c r="Y62" s="49"/>
      <c r="Z62" s="49"/>
      <c r="AA62" s="49"/>
      <c r="AB62" s="49"/>
      <c r="AC62" s="49"/>
    </row>
    <row r="63" spans="1:29" s="6" customFormat="1" ht="32.25" customHeight="1" x14ac:dyDescent="0.25">
      <c r="A63" s="78" t="s">
        <v>40</v>
      </c>
      <c r="B63" s="78" t="s">
        <v>41</v>
      </c>
      <c r="C63" s="35" t="s">
        <v>14</v>
      </c>
      <c r="D63" s="8">
        <f t="shared" si="15"/>
        <v>24828</v>
      </c>
      <c r="E63" s="8">
        <f>E64</f>
        <v>24828</v>
      </c>
      <c r="F63" s="8">
        <f t="shared" ref="F63:O63" si="39">F64</f>
        <v>0</v>
      </c>
      <c r="G63" s="8">
        <f t="shared" si="39"/>
        <v>0</v>
      </c>
      <c r="H63" s="8">
        <f t="shared" si="39"/>
        <v>0</v>
      </c>
      <c r="I63" s="8">
        <f t="shared" si="39"/>
        <v>0</v>
      </c>
      <c r="J63" s="8">
        <f t="shared" si="39"/>
        <v>0</v>
      </c>
      <c r="K63" s="8">
        <f t="shared" si="39"/>
        <v>0</v>
      </c>
      <c r="L63" s="8">
        <f t="shared" si="39"/>
        <v>0</v>
      </c>
      <c r="M63" s="8">
        <f t="shared" si="39"/>
        <v>0</v>
      </c>
      <c r="N63" s="8">
        <f t="shared" si="39"/>
        <v>0</v>
      </c>
      <c r="O63" s="8">
        <f t="shared" si="39"/>
        <v>0</v>
      </c>
      <c r="P63" s="23"/>
      <c r="Q63" s="18"/>
      <c r="R63" s="18"/>
      <c r="S63" s="46"/>
      <c r="T63" s="49"/>
      <c r="U63" s="49"/>
      <c r="V63" s="49"/>
      <c r="W63" s="49"/>
      <c r="X63" s="49"/>
      <c r="Y63" s="49"/>
      <c r="Z63" s="49"/>
      <c r="AA63" s="49"/>
      <c r="AB63" s="49"/>
      <c r="AC63" s="49"/>
    </row>
    <row r="64" spans="1:29" s="6" customFormat="1" ht="30" x14ac:dyDescent="0.25">
      <c r="A64" s="80"/>
      <c r="B64" s="80"/>
      <c r="C64" s="35" t="s">
        <v>17</v>
      </c>
      <c r="D64" s="8">
        <f t="shared" si="15"/>
        <v>24828</v>
      </c>
      <c r="E64" s="8">
        <v>24828</v>
      </c>
      <c r="F64" s="8"/>
      <c r="G64" s="8"/>
      <c r="H64" s="8"/>
      <c r="I64" s="8"/>
      <c r="J64" s="8"/>
      <c r="K64" s="8"/>
      <c r="L64" s="8"/>
      <c r="M64" s="8"/>
      <c r="N64" s="8"/>
      <c r="O64" s="8"/>
      <c r="P64" s="23"/>
      <c r="Q64" s="18"/>
      <c r="R64" s="18"/>
      <c r="S64" s="46"/>
      <c r="T64" s="49"/>
      <c r="U64" s="49"/>
      <c r="V64" s="49"/>
      <c r="W64" s="49"/>
      <c r="X64" s="49"/>
      <c r="Y64" s="49"/>
      <c r="Z64" s="49"/>
      <c r="AA64" s="49"/>
      <c r="AB64" s="49"/>
      <c r="AC64" s="49"/>
    </row>
    <row r="65" spans="1:29" s="6" customFormat="1" x14ac:dyDescent="0.25">
      <c r="A65" s="69" t="s">
        <v>42</v>
      </c>
      <c r="B65" s="69" t="s">
        <v>43</v>
      </c>
      <c r="C65" s="35" t="s">
        <v>14</v>
      </c>
      <c r="D65" s="8">
        <f t="shared" si="15"/>
        <v>62829</v>
      </c>
      <c r="E65" s="8">
        <f t="shared" ref="E65:O65" si="40">E66+E67+E68+E69</f>
        <v>62829</v>
      </c>
      <c r="F65" s="8">
        <f t="shared" si="40"/>
        <v>0</v>
      </c>
      <c r="G65" s="8">
        <f t="shared" si="40"/>
        <v>0</v>
      </c>
      <c r="H65" s="8">
        <f t="shared" si="40"/>
        <v>0</v>
      </c>
      <c r="I65" s="8">
        <f t="shared" si="40"/>
        <v>0</v>
      </c>
      <c r="J65" s="8">
        <f t="shared" si="40"/>
        <v>0</v>
      </c>
      <c r="K65" s="8">
        <f t="shared" si="40"/>
        <v>0</v>
      </c>
      <c r="L65" s="8">
        <f t="shared" si="40"/>
        <v>0</v>
      </c>
      <c r="M65" s="8">
        <f t="shared" si="40"/>
        <v>0</v>
      </c>
      <c r="N65" s="8">
        <f t="shared" si="40"/>
        <v>0</v>
      </c>
      <c r="O65" s="8">
        <f t="shared" si="40"/>
        <v>0</v>
      </c>
      <c r="P65" s="23"/>
      <c r="Q65" s="18"/>
      <c r="R65" s="18"/>
      <c r="S65" s="46"/>
      <c r="T65" s="49"/>
      <c r="U65" s="49"/>
      <c r="V65" s="49"/>
      <c r="W65" s="49"/>
      <c r="X65" s="49"/>
      <c r="Y65" s="49"/>
      <c r="Z65" s="49"/>
      <c r="AA65" s="49"/>
      <c r="AB65" s="49"/>
      <c r="AC65" s="49"/>
    </row>
    <row r="66" spans="1:29" s="6" customFormat="1" x14ac:dyDescent="0.25">
      <c r="A66" s="70"/>
      <c r="B66" s="70"/>
      <c r="C66" s="35" t="s">
        <v>22</v>
      </c>
      <c r="D66" s="8">
        <f t="shared" si="15"/>
        <v>0</v>
      </c>
      <c r="E66" s="8"/>
      <c r="F66" s="8"/>
      <c r="G66" s="8"/>
      <c r="H66" s="8"/>
      <c r="I66" s="8"/>
      <c r="J66" s="8"/>
      <c r="K66" s="8"/>
      <c r="L66" s="35"/>
      <c r="M66" s="35"/>
      <c r="N66" s="35"/>
      <c r="O66" s="35"/>
      <c r="P66" s="22"/>
      <c r="Q66" s="18"/>
      <c r="R66" s="18"/>
      <c r="S66" s="46"/>
      <c r="T66" s="49"/>
      <c r="U66" s="49"/>
      <c r="V66" s="49"/>
      <c r="W66" s="49"/>
      <c r="X66" s="49"/>
      <c r="Y66" s="49"/>
      <c r="Z66" s="49"/>
      <c r="AA66" s="49"/>
      <c r="AB66" s="49"/>
      <c r="AC66" s="49"/>
    </row>
    <row r="67" spans="1:29" s="6" customFormat="1" x14ac:dyDescent="0.25">
      <c r="A67" s="70"/>
      <c r="B67" s="70"/>
      <c r="C67" s="35" t="s">
        <v>16</v>
      </c>
      <c r="D67" s="8">
        <f t="shared" si="15"/>
        <v>33735</v>
      </c>
      <c r="E67" s="8">
        <v>33735</v>
      </c>
      <c r="F67" s="8"/>
      <c r="G67" s="8"/>
      <c r="H67" s="8"/>
      <c r="I67" s="8"/>
      <c r="J67" s="8"/>
      <c r="K67" s="8"/>
      <c r="L67" s="35"/>
      <c r="M67" s="35"/>
      <c r="N67" s="35"/>
      <c r="O67" s="35"/>
      <c r="P67" s="22"/>
      <c r="Q67" s="18"/>
      <c r="R67" s="18"/>
      <c r="S67" s="46"/>
      <c r="T67" s="49"/>
      <c r="U67" s="49"/>
      <c r="V67" s="49"/>
      <c r="W67" s="49"/>
      <c r="X67" s="49"/>
      <c r="Y67" s="49"/>
      <c r="Z67" s="49"/>
      <c r="AA67" s="49"/>
      <c r="AB67" s="49"/>
      <c r="AC67" s="49"/>
    </row>
    <row r="68" spans="1:29" s="6" customFormat="1" ht="30" x14ac:dyDescent="0.25">
      <c r="A68" s="70"/>
      <c r="B68" s="70"/>
      <c r="C68" s="35" t="s">
        <v>17</v>
      </c>
      <c r="D68" s="8">
        <f t="shared" si="15"/>
        <v>29094</v>
      </c>
      <c r="E68" s="8">
        <v>29094</v>
      </c>
      <c r="F68" s="8"/>
      <c r="G68" s="8"/>
      <c r="H68" s="8"/>
      <c r="I68" s="8"/>
      <c r="J68" s="8"/>
      <c r="K68" s="8"/>
      <c r="L68" s="35"/>
      <c r="M68" s="35"/>
      <c r="N68" s="35"/>
      <c r="O68" s="35"/>
      <c r="P68" s="22"/>
      <c r="Q68" s="18"/>
      <c r="R68" s="18"/>
      <c r="S68" s="46"/>
      <c r="T68" s="49"/>
      <c r="U68" s="49"/>
      <c r="V68" s="49"/>
      <c r="W68" s="49"/>
      <c r="X68" s="49"/>
      <c r="Y68" s="49"/>
      <c r="Z68" s="49"/>
      <c r="AA68" s="49"/>
      <c r="AB68" s="49"/>
      <c r="AC68" s="49"/>
    </row>
    <row r="69" spans="1:29" s="6" customFormat="1" ht="30" x14ac:dyDescent="0.25">
      <c r="A69" s="71"/>
      <c r="B69" s="71"/>
      <c r="C69" s="35" t="s">
        <v>18</v>
      </c>
      <c r="D69" s="8">
        <f t="shared" si="15"/>
        <v>0</v>
      </c>
      <c r="E69" s="8"/>
      <c r="F69" s="8"/>
      <c r="G69" s="8"/>
      <c r="H69" s="8"/>
      <c r="I69" s="8"/>
      <c r="J69" s="8"/>
      <c r="K69" s="8"/>
      <c r="L69" s="35"/>
      <c r="M69" s="35"/>
      <c r="N69" s="35"/>
      <c r="O69" s="35"/>
      <c r="P69" s="22"/>
      <c r="Q69" s="18"/>
      <c r="R69" s="18"/>
      <c r="S69" s="46"/>
      <c r="T69" s="49"/>
      <c r="U69" s="49"/>
      <c r="V69" s="49"/>
      <c r="W69" s="49"/>
      <c r="X69" s="49"/>
      <c r="Y69" s="49"/>
      <c r="Z69" s="49"/>
      <c r="AA69" s="49"/>
      <c r="AB69" s="49"/>
      <c r="AC69" s="49"/>
    </row>
    <row r="70" spans="1:29" s="6" customFormat="1" x14ac:dyDescent="0.25">
      <c r="A70" s="69" t="s">
        <v>44</v>
      </c>
      <c r="B70" s="69" t="s">
        <v>45</v>
      </c>
      <c r="C70" s="35" t="s">
        <v>14</v>
      </c>
      <c r="D70" s="8">
        <f t="shared" si="15"/>
        <v>94439</v>
      </c>
      <c r="E70" s="8">
        <f t="shared" ref="E70:O70" si="41">E71+E72+E73+E74</f>
        <v>94439</v>
      </c>
      <c r="F70" s="8">
        <f t="shared" si="41"/>
        <v>0</v>
      </c>
      <c r="G70" s="8">
        <f t="shared" si="41"/>
        <v>0</v>
      </c>
      <c r="H70" s="8">
        <f t="shared" si="41"/>
        <v>0</v>
      </c>
      <c r="I70" s="8">
        <f t="shared" si="41"/>
        <v>0</v>
      </c>
      <c r="J70" s="8">
        <f t="shared" si="41"/>
        <v>0</v>
      </c>
      <c r="K70" s="8">
        <f t="shared" si="41"/>
        <v>0</v>
      </c>
      <c r="L70" s="8">
        <f t="shared" si="41"/>
        <v>0</v>
      </c>
      <c r="M70" s="8">
        <f t="shared" si="41"/>
        <v>0</v>
      </c>
      <c r="N70" s="8">
        <f t="shared" si="41"/>
        <v>0</v>
      </c>
      <c r="O70" s="8">
        <f t="shared" si="41"/>
        <v>0</v>
      </c>
      <c r="P70" s="23"/>
      <c r="Q70" s="18"/>
      <c r="R70" s="18"/>
      <c r="S70" s="46"/>
      <c r="T70" s="49"/>
      <c r="U70" s="49"/>
      <c r="V70" s="49"/>
      <c r="W70" s="49"/>
      <c r="X70" s="49"/>
      <c r="Y70" s="49"/>
      <c r="Z70" s="49"/>
      <c r="AA70" s="49"/>
      <c r="AB70" s="49"/>
      <c r="AC70" s="49"/>
    </row>
    <row r="71" spans="1:29" s="6" customFormat="1" x14ac:dyDescent="0.25">
      <c r="A71" s="70"/>
      <c r="B71" s="70"/>
      <c r="C71" s="35" t="s">
        <v>22</v>
      </c>
      <c r="D71" s="8">
        <f t="shared" si="15"/>
        <v>0</v>
      </c>
      <c r="E71" s="8"/>
      <c r="F71" s="8"/>
      <c r="G71" s="8"/>
      <c r="H71" s="8"/>
      <c r="I71" s="8"/>
      <c r="J71" s="8"/>
      <c r="K71" s="8"/>
      <c r="L71" s="35"/>
      <c r="M71" s="35"/>
      <c r="N71" s="35"/>
      <c r="O71" s="35"/>
      <c r="P71" s="22"/>
      <c r="Q71" s="18"/>
      <c r="R71" s="18"/>
      <c r="S71" s="46"/>
      <c r="T71" s="49"/>
      <c r="U71" s="49"/>
      <c r="V71" s="49"/>
      <c r="W71" s="49"/>
      <c r="X71" s="49"/>
      <c r="Y71" s="49"/>
      <c r="Z71" s="49"/>
      <c r="AA71" s="49"/>
      <c r="AB71" s="49"/>
      <c r="AC71" s="49"/>
    </row>
    <row r="72" spans="1:29" s="6" customFormat="1" x14ac:dyDescent="0.25">
      <c r="A72" s="70"/>
      <c r="B72" s="70"/>
      <c r="C72" s="35" t="s">
        <v>16</v>
      </c>
      <c r="D72" s="8">
        <f t="shared" si="15"/>
        <v>32416</v>
      </c>
      <c r="E72" s="8">
        <v>32416</v>
      </c>
      <c r="F72" s="8"/>
      <c r="G72" s="8"/>
      <c r="H72" s="8"/>
      <c r="I72" s="8"/>
      <c r="J72" s="8"/>
      <c r="K72" s="8"/>
      <c r="L72" s="35"/>
      <c r="M72" s="35"/>
      <c r="N72" s="35"/>
      <c r="O72" s="35"/>
      <c r="P72" s="22"/>
      <c r="Q72" s="18"/>
      <c r="R72" s="18"/>
      <c r="S72" s="46"/>
      <c r="T72" s="49"/>
      <c r="U72" s="49"/>
      <c r="V72" s="49"/>
      <c r="W72" s="49"/>
      <c r="X72" s="49"/>
      <c r="Y72" s="49"/>
      <c r="Z72" s="49"/>
      <c r="AA72" s="49"/>
      <c r="AB72" s="49"/>
      <c r="AC72" s="49"/>
    </row>
    <row r="73" spans="1:29" s="6" customFormat="1" ht="30" x14ac:dyDescent="0.25">
      <c r="A73" s="70"/>
      <c r="B73" s="70"/>
      <c r="C73" s="35" t="s">
        <v>17</v>
      </c>
      <c r="D73" s="8">
        <f t="shared" si="15"/>
        <v>62023</v>
      </c>
      <c r="E73" s="8">
        <v>62023</v>
      </c>
      <c r="F73" s="8"/>
      <c r="G73" s="8"/>
      <c r="H73" s="8"/>
      <c r="I73" s="8"/>
      <c r="J73" s="8"/>
      <c r="K73" s="8"/>
      <c r="L73" s="35"/>
      <c r="M73" s="35"/>
      <c r="N73" s="35"/>
      <c r="O73" s="35"/>
      <c r="P73" s="22"/>
      <c r="Q73" s="18"/>
      <c r="R73" s="18"/>
      <c r="S73" s="46"/>
      <c r="T73" s="49"/>
      <c r="U73" s="49"/>
      <c r="V73" s="49"/>
      <c r="W73" s="49"/>
      <c r="X73" s="49"/>
      <c r="Y73" s="49"/>
      <c r="Z73" s="49"/>
      <c r="AA73" s="49"/>
      <c r="AB73" s="49"/>
      <c r="AC73" s="49"/>
    </row>
    <row r="74" spans="1:29" s="6" customFormat="1" ht="30" x14ac:dyDescent="0.25">
      <c r="A74" s="71"/>
      <c r="B74" s="71"/>
      <c r="C74" s="35" t="s">
        <v>18</v>
      </c>
      <c r="D74" s="8">
        <f t="shared" si="15"/>
        <v>0</v>
      </c>
      <c r="E74" s="8"/>
      <c r="F74" s="8"/>
      <c r="G74" s="8"/>
      <c r="H74" s="8"/>
      <c r="I74" s="8"/>
      <c r="J74" s="8"/>
      <c r="K74" s="8"/>
      <c r="L74" s="35"/>
      <c r="M74" s="35"/>
      <c r="N74" s="35"/>
      <c r="O74" s="35"/>
      <c r="P74" s="22"/>
      <c r="Q74" s="18"/>
      <c r="R74" s="18"/>
      <c r="S74" s="46"/>
      <c r="T74" s="49"/>
      <c r="U74" s="49"/>
      <c r="V74" s="49"/>
      <c r="W74" s="49"/>
      <c r="X74" s="49"/>
      <c r="Y74" s="49"/>
      <c r="Z74" s="49"/>
      <c r="AA74" s="49"/>
      <c r="AB74" s="49"/>
      <c r="AC74" s="49"/>
    </row>
    <row r="75" spans="1:29" s="6" customFormat="1" x14ac:dyDescent="0.25">
      <c r="A75" s="69" t="s">
        <v>46</v>
      </c>
      <c r="B75" s="69" t="s">
        <v>47</v>
      </c>
      <c r="C75" s="35" t="s">
        <v>14</v>
      </c>
      <c r="D75" s="8">
        <f t="shared" si="15"/>
        <v>96703.5</v>
      </c>
      <c r="E75" s="8">
        <f t="shared" ref="E75:O75" si="42">E76+E77+E78+E79</f>
        <v>517</v>
      </c>
      <c r="F75" s="8">
        <f t="shared" si="42"/>
        <v>94117.8</v>
      </c>
      <c r="G75" s="8">
        <f t="shared" si="42"/>
        <v>2068.6999999999998</v>
      </c>
      <c r="H75" s="8">
        <f t="shared" si="42"/>
        <v>0</v>
      </c>
      <c r="I75" s="8">
        <f t="shared" si="42"/>
        <v>0</v>
      </c>
      <c r="J75" s="8">
        <f t="shared" si="42"/>
        <v>0</v>
      </c>
      <c r="K75" s="8">
        <f t="shared" si="42"/>
        <v>0</v>
      </c>
      <c r="L75" s="8">
        <f t="shared" si="42"/>
        <v>0</v>
      </c>
      <c r="M75" s="8">
        <f t="shared" si="42"/>
        <v>0</v>
      </c>
      <c r="N75" s="8">
        <f t="shared" si="42"/>
        <v>0</v>
      </c>
      <c r="O75" s="8">
        <f t="shared" si="42"/>
        <v>0</v>
      </c>
      <c r="P75" s="23"/>
      <c r="Q75" s="18"/>
      <c r="R75" s="18"/>
      <c r="S75" s="46"/>
      <c r="T75" s="49"/>
      <c r="U75" s="49"/>
      <c r="V75" s="49"/>
      <c r="W75" s="49"/>
      <c r="X75" s="49"/>
      <c r="Y75" s="49"/>
      <c r="Z75" s="49"/>
      <c r="AA75" s="49"/>
      <c r="AB75" s="49"/>
      <c r="AC75" s="49"/>
    </row>
    <row r="76" spans="1:29" s="6" customFormat="1" x14ac:dyDescent="0.25">
      <c r="A76" s="70"/>
      <c r="B76" s="70"/>
      <c r="C76" s="35" t="s">
        <v>22</v>
      </c>
      <c r="D76" s="8">
        <f t="shared" si="15"/>
        <v>80000</v>
      </c>
      <c r="E76" s="8"/>
      <c r="F76" s="8">
        <v>80000</v>
      </c>
      <c r="G76" s="8"/>
      <c r="H76" s="8"/>
      <c r="I76" s="8"/>
      <c r="J76" s="8"/>
      <c r="K76" s="8"/>
      <c r="L76" s="35"/>
      <c r="M76" s="35"/>
      <c r="N76" s="35"/>
      <c r="O76" s="35"/>
      <c r="P76" s="22"/>
      <c r="Q76" s="18"/>
      <c r="R76" s="18"/>
      <c r="S76" s="46"/>
      <c r="T76" s="49"/>
      <c r="U76" s="49"/>
      <c r="V76" s="49"/>
      <c r="W76" s="49"/>
      <c r="X76" s="49"/>
      <c r="Y76" s="49"/>
      <c r="Z76" s="49"/>
      <c r="AA76" s="49"/>
      <c r="AB76" s="49"/>
      <c r="AC76" s="49"/>
    </row>
    <row r="77" spans="1:29" s="6" customFormat="1" x14ac:dyDescent="0.25">
      <c r="A77" s="70"/>
      <c r="B77" s="70"/>
      <c r="C77" s="35" t="s">
        <v>16</v>
      </c>
      <c r="D77" s="8">
        <f t="shared" si="15"/>
        <v>9204.7999999999993</v>
      </c>
      <c r="E77" s="8"/>
      <c r="F77" s="8">
        <v>9204.7999999999993</v>
      </c>
      <c r="G77" s="8"/>
      <c r="H77" s="8"/>
      <c r="I77" s="8"/>
      <c r="J77" s="8"/>
      <c r="K77" s="8"/>
      <c r="L77" s="35"/>
      <c r="M77" s="35"/>
      <c r="N77" s="35"/>
      <c r="O77" s="35"/>
      <c r="P77" s="22"/>
      <c r="Q77" s="18"/>
      <c r="R77" s="18"/>
      <c r="S77" s="46"/>
      <c r="T77" s="49"/>
      <c r="U77" s="49"/>
      <c r="V77" s="49"/>
      <c r="W77" s="49"/>
      <c r="X77" s="49"/>
      <c r="Y77" s="49"/>
      <c r="Z77" s="49"/>
      <c r="AA77" s="49"/>
      <c r="AB77" s="49"/>
      <c r="AC77" s="49"/>
    </row>
    <row r="78" spans="1:29" s="6" customFormat="1" ht="30" x14ac:dyDescent="0.25">
      <c r="A78" s="70"/>
      <c r="B78" s="70"/>
      <c r="C78" s="35" t="s">
        <v>17</v>
      </c>
      <c r="D78" s="8">
        <f t="shared" si="15"/>
        <v>7498.7</v>
      </c>
      <c r="E78" s="8">
        <v>517</v>
      </c>
      <c r="F78" s="8">
        <v>4913</v>
      </c>
      <c r="G78" s="8">
        <v>2068.6999999999998</v>
      </c>
      <c r="H78" s="8"/>
      <c r="I78" s="8"/>
      <c r="J78" s="8"/>
      <c r="K78" s="8"/>
      <c r="L78" s="35"/>
      <c r="M78" s="35"/>
      <c r="N78" s="35"/>
      <c r="O78" s="35"/>
      <c r="P78" s="22"/>
      <c r="Q78" s="18"/>
      <c r="R78" s="18"/>
      <c r="S78" s="46"/>
      <c r="T78" s="49"/>
      <c r="U78" s="49"/>
      <c r="V78" s="49"/>
      <c r="W78" s="49"/>
      <c r="X78" s="49"/>
      <c r="Y78" s="49"/>
      <c r="Z78" s="49"/>
      <c r="AA78" s="49"/>
      <c r="AB78" s="49"/>
      <c r="AC78" s="49"/>
    </row>
    <row r="79" spans="1:29" s="6" customFormat="1" ht="30" x14ac:dyDescent="0.25">
      <c r="A79" s="71"/>
      <c r="B79" s="71"/>
      <c r="C79" s="35" t="s">
        <v>18</v>
      </c>
      <c r="D79" s="8">
        <f t="shared" si="15"/>
        <v>0</v>
      </c>
      <c r="E79" s="8"/>
      <c r="F79" s="8"/>
      <c r="G79" s="8"/>
      <c r="H79" s="8"/>
      <c r="I79" s="8"/>
      <c r="J79" s="8"/>
      <c r="K79" s="8"/>
      <c r="L79" s="35"/>
      <c r="M79" s="35"/>
      <c r="N79" s="35"/>
      <c r="O79" s="35"/>
      <c r="P79" s="22"/>
      <c r="Q79" s="18"/>
      <c r="R79" s="18"/>
      <c r="S79" s="46"/>
      <c r="T79" s="49"/>
      <c r="U79" s="49"/>
      <c r="V79" s="49"/>
      <c r="W79" s="49"/>
      <c r="X79" s="49"/>
      <c r="Y79" s="49"/>
      <c r="Z79" s="49"/>
      <c r="AA79" s="49"/>
      <c r="AB79" s="49"/>
      <c r="AC79" s="49"/>
    </row>
    <row r="80" spans="1:29" s="6" customFormat="1" x14ac:dyDescent="0.25">
      <c r="A80" s="69" t="s">
        <v>48</v>
      </c>
      <c r="B80" s="69" t="s">
        <v>49</v>
      </c>
      <c r="C80" s="35" t="s">
        <v>14</v>
      </c>
      <c r="D80" s="8">
        <f t="shared" si="15"/>
        <v>143081.17000000001</v>
      </c>
      <c r="E80" s="8">
        <f t="shared" ref="E80:O80" si="43">E81+E82+E83+E84</f>
        <v>0</v>
      </c>
      <c r="F80" s="8">
        <f t="shared" si="43"/>
        <v>110430.57</v>
      </c>
      <c r="G80" s="8">
        <f t="shared" si="43"/>
        <v>32650.6</v>
      </c>
      <c r="H80" s="8">
        <f t="shared" si="43"/>
        <v>0</v>
      </c>
      <c r="I80" s="8">
        <f t="shared" si="43"/>
        <v>0</v>
      </c>
      <c r="J80" s="8">
        <f t="shared" si="43"/>
        <v>0</v>
      </c>
      <c r="K80" s="8">
        <f t="shared" si="43"/>
        <v>0</v>
      </c>
      <c r="L80" s="8">
        <f t="shared" si="43"/>
        <v>0</v>
      </c>
      <c r="M80" s="8">
        <f t="shared" si="43"/>
        <v>0</v>
      </c>
      <c r="N80" s="8">
        <f t="shared" si="43"/>
        <v>0</v>
      </c>
      <c r="O80" s="8">
        <f t="shared" si="43"/>
        <v>0</v>
      </c>
      <c r="P80" s="23"/>
      <c r="Q80" s="18"/>
      <c r="R80" s="18"/>
      <c r="S80" s="46"/>
      <c r="T80" s="49"/>
      <c r="U80" s="49"/>
      <c r="V80" s="49"/>
      <c r="W80" s="49"/>
      <c r="X80" s="49"/>
      <c r="Y80" s="49"/>
      <c r="Z80" s="49"/>
      <c r="AA80" s="49"/>
      <c r="AB80" s="49"/>
      <c r="AC80" s="49"/>
    </row>
    <row r="81" spans="1:29" s="6" customFormat="1" x14ac:dyDescent="0.25">
      <c r="A81" s="70"/>
      <c r="B81" s="70"/>
      <c r="C81" s="35" t="s">
        <v>22</v>
      </c>
      <c r="D81" s="8">
        <f t="shared" si="15"/>
        <v>93865.47</v>
      </c>
      <c r="E81" s="8"/>
      <c r="F81" s="8">
        <v>93865.47</v>
      </c>
      <c r="G81" s="8"/>
      <c r="H81" s="8"/>
      <c r="I81" s="8"/>
      <c r="J81" s="8"/>
      <c r="K81" s="8"/>
      <c r="L81" s="35"/>
      <c r="M81" s="35"/>
      <c r="N81" s="35"/>
      <c r="O81" s="35"/>
      <c r="P81" s="22"/>
      <c r="Q81" s="18"/>
      <c r="R81" s="18"/>
      <c r="S81" s="46"/>
      <c r="T81" s="49"/>
      <c r="U81" s="49"/>
      <c r="V81" s="49"/>
      <c r="W81" s="49"/>
      <c r="X81" s="49"/>
      <c r="Y81" s="49"/>
      <c r="Z81" s="49"/>
      <c r="AA81" s="49"/>
      <c r="AB81" s="49"/>
      <c r="AC81" s="49"/>
    </row>
    <row r="82" spans="1:29" s="6" customFormat="1" x14ac:dyDescent="0.25">
      <c r="A82" s="70"/>
      <c r="B82" s="70"/>
      <c r="C82" s="35" t="s">
        <v>16</v>
      </c>
      <c r="D82" s="8">
        <f t="shared" ref="D82:D99" si="44">SUM(E82:O82)</f>
        <v>10800.1</v>
      </c>
      <c r="E82" s="8"/>
      <c r="F82" s="8">
        <v>10800.1</v>
      </c>
      <c r="G82" s="8"/>
      <c r="H82" s="8"/>
      <c r="I82" s="8"/>
      <c r="J82" s="8"/>
      <c r="K82" s="8"/>
      <c r="L82" s="35"/>
      <c r="M82" s="35"/>
      <c r="N82" s="35"/>
      <c r="O82" s="35"/>
      <c r="P82" s="22"/>
      <c r="Q82" s="18"/>
      <c r="R82" s="18"/>
      <c r="S82" s="46"/>
      <c r="T82" s="49"/>
      <c r="U82" s="49"/>
      <c r="V82" s="49"/>
      <c r="W82" s="49"/>
      <c r="X82" s="49"/>
      <c r="Y82" s="49"/>
      <c r="Z82" s="49"/>
      <c r="AA82" s="49"/>
      <c r="AB82" s="49"/>
      <c r="AC82" s="49"/>
    </row>
    <row r="83" spans="1:29" s="6" customFormat="1" ht="30" x14ac:dyDescent="0.25">
      <c r="A83" s="70"/>
      <c r="B83" s="70"/>
      <c r="C83" s="35" t="s">
        <v>17</v>
      </c>
      <c r="D83" s="8">
        <f t="shared" si="44"/>
        <v>38415.599999999999</v>
      </c>
      <c r="E83" s="8"/>
      <c r="F83" s="8">
        <v>5765</v>
      </c>
      <c r="G83" s="8">
        <v>32650.6</v>
      </c>
      <c r="H83" s="8"/>
      <c r="I83" s="8"/>
      <c r="J83" s="8"/>
      <c r="K83" s="8"/>
      <c r="L83" s="35"/>
      <c r="M83" s="35"/>
      <c r="N83" s="35"/>
      <c r="O83" s="35"/>
      <c r="P83" s="22"/>
      <c r="Q83" s="18"/>
      <c r="R83" s="18"/>
      <c r="S83" s="46"/>
      <c r="T83" s="49"/>
      <c r="U83" s="49"/>
      <c r="V83" s="49"/>
      <c r="W83" s="49"/>
      <c r="X83" s="49"/>
      <c r="Y83" s="49"/>
      <c r="Z83" s="49"/>
      <c r="AA83" s="49"/>
      <c r="AB83" s="49"/>
      <c r="AC83" s="49"/>
    </row>
    <row r="84" spans="1:29" s="6" customFormat="1" ht="30" x14ac:dyDescent="0.25">
      <c r="A84" s="71"/>
      <c r="B84" s="71"/>
      <c r="C84" s="35" t="s">
        <v>18</v>
      </c>
      <c r="D84" s="8">
        <f t="shared" si="44"/>
        <v>0</v>
      </c>
      <c r="E84" s="8"/>
      <c r="F84" s="8"/>
      <c r="G84" s="8"/>
      <c r="H84" s="8"/>
      <c r="I84" s="8"/>
      <c r="J84" s="8"/>
      <c r="K84" s="8"/>
      <c r="L84" s="35"/>
      <c r="M84" s="35"/>
      <c r="N84" s="35"/>
      <c r="O84" s="35"/>
      <c r="P84" s="22"/>
      <c r="Q84" s="18"/>
      <c r="R84" s="18"/>
      <c r="S84" s="46"/>
      <c r="T84" s="49"/>
      <c r="U84" s="49"/>
      <c r="V84" s="49"/>
      <c r="W84" s="49"/>
      <c r="X84" s="49"/>
      <c r="Y84" s="49"/>
      <c r="Z84" s="49"/>
      <c r="AA84" s="49"/>
      <c r="AB84" s="49"/>
      <c r="AC84" s="49"/>
    </row>
    <row r="85" spans="1:29" s="6" customFormat="1" x14ac:dyDescent="0.25">
      <c r="A85" s="69" t="s">
        <v>50</v>
      </c>
      <c r="B85" s="69" t="s">
        <v>51</v>
      </c>
      <c r="C85" s="35" t="s">
        <v>14</v>
      </c>
      <c r="D85" s="8">
        <f t="shared" si="44"/>
        <v>197491.96</v>
      </c>
      <c r="E85" s="8">
        <f t="shared" ref="E85:O85" si="45">E86+E87+E88+E89</f>
        <v>0</v>
      </c>
      <c r="F85" s="8">
        <f t="shared" si="45"/>
        <v>0</v>
      </c>
      <c r="G85" s="8">
        <f t="shared" si="45"/>
        <v>80459.86</v>
      </c>
      <c r="H85" s="8">
        <f t="shared" si="45"/>
        <v>117032</v>
      </c>
      <c r="I85" s="8">
        <f t="shared" si="45"/>
        <v>0.1</v>
      </c>
      <c r="J85" s="8">
        <f t="shared" si="45"/>
        <v>0</v>
      </c>
      <c r="K85" s="8">
        <f t="shared" si="45"/>
        <v>0</v>
      </c>
      <c r="L85" s="8">
        <f t="shared" si="45"/>
        <v>0</v>
      </c>
      <c r="M85" s="8">
        <f t="shared" si="45"/>
        <v>0</v>
      </c>
      <c r="N85" s="8">
        <f t="shared" si="45"/>
        <v>0</v>
      </c>
      <c r="O85" s="8">
        <f t="shared" si="45"/>
        <v>0</v>
      </c>
      <c r="P85" s="23"/>
      <c r="Q85" s="18"/>
      <c r="R85" s="18"/>
      <c r="S85" s="46"/>
      <c r="T85" s="49"/>
      <c r="U85" s="49"/>
      <c r="V85" s="49"/>
      <c r="W85" s="49"/>
      <c r="X85" s="49"/>
      <c r="Y85" s="49"/>
      <c r="Z85" s="49"/>
      <c r="AA85" s="49"/>
      <c r="AB85" s="49"/>
      <c r="AC85" s="49"/>
    </row>
    <row r="86" spans="1:29" s="6" customFormat="1" x14ac:dyDescent="0.25">
      <c r="A86" s="70"/>
      <c r="B86" s="70"/>
      <c r="C86" s="35" t="s">
        <v>22</v>
      </c>
      <c r="D86" s="8">
        <f t="shared" si="44"/>
        <v>151922.4</v>
      </c>
      <c r="E86" s="8"/>
      <c r="F86" s="8"/>
      <c r="G86" s="8">
        <v>70000</v>
      </c>
      <c r="H86" s="8">
        <v>81922.399999999994</v>
      </c>
      <c r="I86" s="8"/>
      <c r="J86" s="8"/>
      <c r="K86" s="8"/>
      <c r="L86" s="35"/>
      <c r="M86" s="35"/>
      <c r="N86" s="35"/>
      <c r="O86" s="35"/>
      <c r="P86" s="22"/>
      <c r="Q86" s="18"/>
      <c r="R86" s="18"/>
      <c r="S86" s="46"/>
      <c r="T86" s="49"/>
      <c r="U86" s="49"/>
      <c r="V86" s="49"/>
      <c r="W86" s="49"/>
      <c r="X86" s="49"/>
      <c r="Y86" s="49"/>
      <c r="Z86" s="49"/>
      <c r="AA86" s="49"/>
      <c r="AB86" s="49"/>
      <c r="AC86" s="49"/>
    </row>
    <row r="87" spans="1:29" s="6" customFormat="1" x14ac:dyDescent="0.25">
      <c r="A87" s="70"/>
      <c r="B87" s="70"/>
      <c r="C87" s="35" t="s">
        <v>16</v>
      </c>
      <c r="D87" s="8">
        <f t="shared" si="44"/>
        <v>31278.6</v>
      </c>
      <c r="E87" s="8"/>
      <c r="F87" s="8"/>
      <c r="G87" s="8">
        <v>7123.2</v>
      </c>
      <c r="H87" s="8">
        <v>24155.4</v>
      </c>
      <c r="I87" s="8"/>
      <c r="J87" s="8"/>
      <c r="K87" s="8"/>
      <c r="L87" s="35"/>
      <c r="M87" s="35"/>
      <c r="N87" s="35"/>
      <c r="O87" s="35"/>
      <c r="P87" s="22"/>
      <c r="Q87" s="18"/>
      <c r="R87" s="18"/>
      <c r="S87" s="46"/>
      <c r="T87" s="49"/>
      <c r="U87" s="49"/>
      <c r="V87" s="49"/>
      <c r="W87" s="49"/>
      <c r="X87" s="49"/>
      <c r="Y87" s="49"/>
      <c r="Z87" s="49"/>
      <c r="AA87" s="49"/>
      <c r="AB87" s="49"/>
      <c r="AC87" s="49"/>
    </row>
    <row r="88" spans="1:29" s="6" customFormat="1" ht="30" x14ac:dyDescent="0.25">
      <c r="A88" s="70"/>
      <c r="B88" s="70"/>
      <c r="C88" s="35" t="s">
        <v>17</v>
      </c>
      <c r="D88" s="8">
        <f t="shared" si="44"/>
        <v>14290.96</v>
      </c>
      <c r="E88" s="8"/>
      <c r="F88" s="8"/>
      <c r="G88" s="8">
        <v>3336.66</v>
      </c>
      <c r="H88" s="8">
        <v>10954.2</v>
      </c>
      <c r="I88" s="8">
        <v>0.1</v>
      </c>
      <c r="J88" s="8"/>
      <c r="K88" s="8"/>
      <c r="L88" s="35"/>
      <c r="M88" s="35"/>
      <c r="N88" s="35"/>
      <c r="O88" s="35"/>
      <c r="P88" s="22"/>
      <c r="Q88" s="18"/>
      <c r="R88" s="18"/>
      <c r="S88" s="46"/>
      <c r="T88" s="49"/>
      <c r="U88" s="49"/>
      <c r="V88" s="49"/>
      <c r="W88" s="49"/>
      <c r="X88" s="49"/>
      <c r="Y88" s="49"/>
      <c r="Z88" s="49"/>
      <c r="AA88" s="49"/>
      <c r="AB88" s="49"/>
      <c r="AC88" s="49"/>
    </row>
    <row r="89" spans="1:29" s="6" customFormat="1" ht="30" x14ac:dyDescent="0.25">
      <c r="A89" s="71"/>
      <c r="B89" s="71"/>
      <c r="C89" s="35" t="s">
        <v>18</v>
      </c>
      <c r="D89" s="8">
        <f t="shared" si="44"/>
        <v>0</v>
      </c>
      <c r="E89" s="8"/>
      <c r="F89" s="8"/>
      <c r="G89" s="8"/>
      <c r="H89" s="8"/>
      <c r="I89" s="8"/>
      <c r="J89" s="8"/>
      <c r="K89" s="8"/>
      <c r="L89" s="35"/>
      <c r="M89" s="35"/>
      <c r="N89" s="35"/>
      <c r="O89" s="35"/>
      <c r="P89" s="22"/>
      <c r="Q89" s="18"/>
      <c r="R89" s="18"/>
      <c r="S89" s="46"/>
      <c r="T89" s="49"/>
      <c r="U89" s="49"/>
      <c r="V89" s="49"/>
      <c r="W89" s="49"/>
      <c r="X89" s="49"/>
      <c r="Y89" s="49"/>
      <c r="Z89" s="49"/>
      <c r="AA89" s="49"/>
      <c r="AB89" s="49"/>
      <c r="AC89" s="49"/>
    </row>
    <row r="90" spans="1:29" s="6" customFormat="1" x14ac:dyDescent="0.25">
      <c r="A90" s="69" t="s">
        <v>52</v>
      </c>
      <c r="B90" s="69" t="s">
        <v>53</v>
      </c>
      <c r="C90" s="35" t="s">
        <v>14</v>
      </c>
      <c r="D90" s="8">
        <f t="shared" si="44"/>
        <v>246012.01</v>
      </c>
      <c r="E90" s="8">
        <f t="shared" ref="E90:O90" si="46">E91+E92+E93+E94</f>
        <v>0</v>
      </c>
      <c r="F90" s="8">
        <f t="shared" si="46"/>
        <v>0</v>
      </c>
      <c r="G90" s="8">
        <f t="shared" si="46"/>
        <v>83650.600000000006</v>
      </c>
      <c r="H90" s="8">
        <f t="shared" si="46"/>
        <v>162274.4</v>
      </c>
      <c r="I90" s="8">
        <f t="shared" si="46"/>
        <v>18.2</v>
      </c>
      <c r="J90" s="8">
        <f t="shared" si="46"/>
        <v>68.81</v>
      </c>
      <c r="K90" s="8">
        <f t="shared" si="46"/>
        <v>0</v>
      </c>
      <c r="L90" s="8">
        <f t="shared" si="46"/>
        <v>0</v>
      </c>
      <c r="M90" s="8">
        <f t="shared" si="46"/>
        <v>0</v>
      </c>
      <c r="N90" s="8">
        <f t="shared" si="46"/>
        <v>0</v>
      </c>
      <c r="O90" s="8">
        <f t="shared" si="46"/>
        <v>0</v>
      </c>
      <c r="P90" s="23"/>
      <c r="Q90" s="18"/>
      <c r="R90" s="18"/>
      <c r="S90" s="46"/>
      <c r="T90" s="49"/>
      <c r="U90" s="49"/>
      <c r="V90" s="49"/>
      <c r="W90" s="49"/>
      <c r="X90" s="49"/>
      <c r="Y90" s="49"/>
      <c r="Z90" s="49"/>
      <c r="AA90" s="49"/>
      <c r="AB90" s="49"/>
      <c r="AC90" s="49"/>
    </row>
    <row r="91" spans="1:29" s="6" customFormat="1" x14ac:dyDescent="0.25">
      <c r="A91" s="70"/>
      <c r="B91" s="70"/>
      <c r="C91" s="35" t="s">
        <v>22</v>
      </c>
      <c r="D91" s="8">
        <f t="shared" si="44"/>
        <v>166470</v>
      </c>
      <c r="E91" s="8"/>
      <c r="F91" s="8"/>
      <c r="G91" s="8">
        <v>60000</v>
      </c>
      <c r="H91" s="8">
        <v>106470</v>
      </c>
      <c r="I91" s="8"/>
      <c r="J91" s="8"/>
      <c r="K91" s="8"/>
      <c r="L91" s="35"/>
      <c r="M91" s="35"/>
      <c r="N91" s="35"/>
      <c r="O91" s="35"/>
      <c r="P91" s="22"/>
      <c r="Q91" s="18"/>
      <c r="R91" s="18"/>
      <c r="S91" s="46"/>
      <c r="T91" s="49"/>
      <c r="U91" s="49"/>
      <c r="V91" s="49"/>
      <c r="W91" s="49"/>
      <c r="X91" s="49"/>
      <c r="Y91" s="49"/>
      <c r="Z91" s="49"/>
      <c r="AA91" s="49"/>
      <c r="AB91" s="49"/>
      <c r="AC91" s="49"/>
    </row>
    <row r="92" spans="1:29" s="6" customFormat="1" x14ac:dyDescent="0.25">
      <c r="A92" s="70"/>
      <c r="B92" s="70"/>
      <c r="C92" s="35" t="s">
        <v>16</v>
      </c>
      <c r="D92" s="8">
        <f t="shared" si="44"/>
        <v>54499</v>
      </c>
      <c r="E92" s="8"/>
      <c r="F92" s="8"/>
      <c r="G92" s="8">
        <v>16105.6</v>
      </c>
      <c r="H92" s="8">
        <v>38393.4</v>
      </c>
      <c r="I92" s="8"/>
      <c r="J92" s="8"/>
      <c r="K92" s="8"/>
      <c r="L92" s="35"/>
      <c r="M92" s="35"/>
      <c r="N92" s="35"/>
      <c r="O92" s="35"/>
      <c r="P92" s="22"/>
      <c r="Q92" s="18"/>
      <c r="R92" s="18"/>
      <c r="S92" s="46"/>
      <c r="T92" s="49"/>
      <c r="U92" s="49"/>
      <c r="V92" s="49"/>
      <c r="W92" s="49"/>
      <c r="X92" s="49"/>
      <c r="Y92" s="49"/>
      <c r="Z92" s="49"/>
      <c r="AA92" s="49"/>
      <c r="AB92" s="49"/>
      <c r="AC92" s="49"/>
    </row>
    <row r="93" spans="1:29" s="6" customFormat="1" ht="30" x14ac:dyDescent="0.25">
      <c r="A93" s="70"/>
      <c r="B93" s="70"/>
      <c r="C93" s="35" t="s">
        <v>17</v>
      </c>
      <c r="D93" s="8">
        <f t="shared" si="44"/>
        <v>25043.01</v>
      </c>
      <c r="E93" s="8"/>
      <c r="F93" s="8"/>
      <c r="G93" s="8">
        <v>7545</v>
      </c>
      <c r="H93" s="8">
        <v>17411</v>
      </c>
      <c r="I93" s="8">
        <v>18.2</v>
      </c>
      <c r="J93" s="8">
        <v>68.81</v>
      </c>
      <c r="K93" s="8"/>
      <c r="L93" s="35"/>
      <c r="M93" s="35"/>
      <c r="N93" s="35"/>
      <c r="O93" s="35"/>
      <c r="P93" s="22"/>
      <c r="Q93" s="18"/>
      <c r="R93" s="18"/>
      <c r="S93" s="46"/>
      <c r="T93" s="49"/>
      <c r="U93" s="49"/>
      <c r="V93" s="49"/>
      <c r="W93" s="49"/>
      <c r="X93" s="49"/>
      <c r="Y93" s="49"/>
      <c r="Z93" s="49"/>
      <c r="AA93" s="49"/>
      <c r="AB93" s="49"/>
      <c r="AC93" s="49"/>
    </row>
    <row r="94" spans="1:29" s="6" customFormat="1" ht="30" x14ac:dyDescent="0.25">
      <c r="A94" s="71"/>
      <c r="B94" s="71"/>
      <c r="C94" s="35" t="s">
        <v>18</v>
      </c>
      <c r="D94" s="8">
        <f t="shared" si="44"/>
        <v>0</v>
      </c>
      <c r="E94" s="8"/>
      <c r="F94" s="8"/>
      <c r="G94" s="8"/>
      <c r="H94" s="8"/>
      <c r="I94" s="8"/>
      <c r="J94" s="8"/>
      <c r="K94" s="8"/>
      <c r="L94" s="35"/>
      <c r="M94" s="35"/>
      <c r="N94" s="35"/>
      <c r="O94" s="7"/>
      <c r="P94" s="58"/>
      <c r="Q94" s="18"/>
      <c r="R94" s="18"/>
      <c r="S94" s="46"/>
      <c r="T94" s="49"/>
      <c r="U94" s="49"/>
      <c r="V94" s="49"/>
      <c r="W94" s="49"/>
      <c r="X94" s="49"/>
      <c r="Y94" s="49"/>
      <c r="Z94" s="49"/>
      <c r="AA94" s="49"/>
      <c r="AB94" s="49"/>
      <c r="AC94" s="49"/>
    </row>
    <row r="95" spans="1:29" s="6" customFormat="1" ht="29.25" customHeight="1" x14ac:dyDescent="0.25">
      <c r="A95" s="69" t="s">
        <v>54</v>
      </c>
      <c r="B95" s="72" t="s">
        <v>55</v>
      </c>
      <c r="C95" s="35" t="s">
        <v>14</v>
      </c>
      <c r="D95" s="8">
        <f t="shared" si="44"/>
        <v>635506.1</v>
      </c>
      <c r="E95" s="8">
        <f t="shared" ref="E95:O95" si="47">E96+E97+E98+E99</f>
        <v>0</v>
      </c>
      <c r="F95" s="8">
        <f t="shared" si="47"/>
        <v>0</v>
      </c>
      <c r="G95" s="8">
        <f t="shared" si="47"/>
        <v>0</v>
      </c>
      <c r="H95" s="8">
        <f t="shared" si="47"/>
        <v>0</v>
      </c>
      <c r="I95" s="8">
        <f t="shared" si="47"/>
        <v>0</v>
      </c>
      <c r="J95" s="8">
        <f t="shared" si="47"/>
        <v>998.6</v>
      </c>
      <c r="K95" s="8">
        <f t="shared" si="47"/>
        <v>10842.1</v>
      </c>
      <c r="L95" s="8">
        <f t="shared" si="47"/>
        <v>9591.7000000000007</v>
      </c>
      <c r="M95" s="8">
        <f t="shared" si="47"/>
        <v>0</v>
      </c>
      <c r="N95" s="8">
        <f t="shared" si="47"/>
        <v>342324</v>
      </c>
      <c r="O95" s="10">
        <f t="shared" si="47"/>
        <v>271749.7</v>
      </c>
      <c r="P95" s="59"/>
      <c r="Q95" s="18"/>
      <c r="R95" s="18"/>
      <c r="S95" s="46"/>
      <c r="T95" s="49"/>
      <c r="U95" s="49"/>
      <c r="V95" s="49"/>
      <c r="W95" s="49"/>
      <c r="X95" s="49"/>
      <c r="Y95" s="49"/>
      <c r="Z95" s="49"/>
      <c r="AA95" s="49"/>
      <c r="AB95" s="49"/>
      <c r="AC95" s="49"/>
    </row>
    <row r="96" spans="1:29" s="6" customFormat="1" ht="21.75" customHeight="1" x14ac:dyDescent="0.25">
      <c r="A96" s="70"/>
      <c r="B96" s="73"/>
      <c r="C96" s="35" t="s">
        <v>22</v>
      </c>
      <c r="D96" s="8">
        <f t="shared" si="44"/>
        <v>0</v>
      </c>
      <c r="E96" s="8"/>
      <c r="F96" s="8"/>
      <c r="G96" s="8"/>
      <c r="H96" s="8"/>
      <c r="I96" s="8"/>
      <c r="J96" s="8"/>
      <c r="K96" s="8">
        <v>0</v>
      </c>
      <c r="L96" s="8"/>
      <c r="M96" s="8"/>
      <c r="N96" s="9"/>
      <c r="O96" s="26"/>
      <c r="P96" s="60"/>
      <c r="Q96" s="18"/>
      <c r="R96" s="18"/>
      <c r="S96" s="46"/>
      <c r="T96" s="49"/>
      <c r="U96" s="49"/>
      <c r="V96" s="49"/>
      <c r="W96" s="49"/>
      <c r="X96" s="49"/>
      <c r="Y96" s="49"/>
      <c r="Z96" s="49"/>
      <c r="AA96" s="49"/>
      <c r="AB96" s="49"/>
      <c r="AC96" s="49"/>
    </row>
    <row r="97" spans="1:29" s="6" customFormat="1" ht="21" customHeight="1" x14ac:dyDescent="0.25">
      <c r="A97" s="70"/>
      <c r="B97" s="73"/>
      <c r="C97" s="35" t="s">
        <v>16</v>
      </c>
      <c r="D97" s="8">
        <f t="shared" si="44"/>
        <v>467644.2</v>
      </c>
      <c r="E97" s="8"/>
      <c r="F97" s="8"/>
      <c r="G97" s="8"/>
      <c r="H97" s="8"/>
      <c r="I97" s="8"/>
      <c r="J97" s="8">
        <v>714</v>
      </c>
      <c r="K97" s="8">
        <v>7817.1</v>
      </c>
      <c r="L97" s="8">
        <v>7155.4</v>
      </c>
      <c r="M97" s="8"/>
      <c r="N97" s="9">
        <v>251950</v>
      </c>
      <c r="O97" s="33">
        <v>200007.7</v>
      </c>
      <c r="P97" s="61"/>
      <c r="Q97" s="18"/>
      <c r="R97" s="18"/>
      <c r="S97" s="46"/>
      <c r="T97" s="49"/>
      <c r="U97" s="49"/>
      <c r="V97" s="49"/>
      <c r="W97" s="49"/>
      <c r="X97" s="49"/>
      <c r="Y97" s="49"/>
      <c r="Z97" s="49"/>
      <c r="AA97" s="49"/>
      <c r="AB97" s="49"/>
      <c r="AC97" s="49"/>
    </row>
    <row r="98" spans="1:29" s="6" customFormat="1" ht="30" x14ac:dyDescent="0.25">
      <c r="A98" s="70"/>
      <c r="B98" s="73"/>
      <c r="C98" s="35" t="s">
        <v>17</v>
      </c>
      <c r="D98" s="8">
        <f t="shared" si="44"/>
        <v>167861.9</v>
      </c>
      <c r="E98" s="8"/>
      <c r="F98" s="8"/>
      <c r="G98" s="8"/>
      <c r="H98" s="8"/>
      <c r="I98" s="8"/>
      <c r="J98" s="8">
        <v>284.60000000000002</v>
      </c>
      <c r="K98" s="8">
        <v>3025</v>
      </c>
      <c r="L98" s="8">
        <v>2436.3000000000002</v>
      </c>
      <c r="M98" s="8"/>
      <c r="N98" s="9">
        <v>90374</v>
      </c>
      <c r="O98" s="33">
        <v>71742</v>
      </c>
      <c r="P98" s="61"/>
      <c r="Q98" s="18"/>
      <c r="R98" s="18"/>
      <c r="S98" s="46"/>
      <c r="T98" s="49"/>
      <c r="U98" s="49"/>
      <c r="V98" s="49"/>
      <c r="W98" s="49"/>
      <c r="X98" s="49"/>
      <c r="Y98" s="49"/>
      <c r="Z98" s="49"/>
      <c r="AA98" s="49"/>
      <c r="AB98" s="49"/>
      <c r="AC98" s="49"/>
    </row>
    <row r="99" spans="1:29" s="6" customFormat="1" ht="30" x14ac:dyDescent="0.25">
      <c r="A99" s="71"/>
      <c r="B99" s="74"/>
      <c r="C99" s="35" t="s">
        <v>18</v>
      </c>
      <c r="D99" s="8">
        <f t="shared" si="44"/>
        <v>0</v>
      </c>
      <c r="E99" s="8"/>
      <c r="F99" s="8"/>
      <c r="G99" s="8"/>
      <c r="H99" s="8"/>
      <c r="I99" s="8"/>
      <c r="J99" s="8"/>
      <c r="K99" s="8">
        <v>0</v>
      </c>
      <c r="L99" s="35"/>
      <c r="M99" s="35"/>
      <c r="N99" s="35"/>
      <c r="O99" s="7"/>
      <c r="P99" s="58"/>
      <c r="Q99" s="18"/>
      <c r="R99" s="18"/>
      <c r="S99" s="46"/>
      <c r="T99" s="49"/>
      <c r="U99" s="49"/>
      <c r="V99" s="49"/>
      <c r="W99" s="49"/>
      <c r="X99" s="49"/>
      <c r="Y99" s="49"/>
      <c r="Z99" s="49"/>
      <c r="AA99" s="49"/>
      <c r="AB99" s="49"/>
      <c r="AC99" s="49"/>
    </row>
    <row r="100" spans="1:29" s="6" customFormat="1" ht="22.5" customHeight="1" x14ac:dyDescent="0.25">
      <c r="A100" s="69" t="s">
        <v>328</v>
      </c>
      <c r="B100" s="69" t="s">
        <v>301</v>
      </c>
      <c r="C100" s="35" t="s">
        <v>14</v>
      </c>
      <c r="D100" s="8">
        <f t="shared" ref="D100:D129" si="48">SUM(E100:O100)</f>
        <v>1275.8</v>
      </c>
      <c r="E100" s="8">
        <f t="shared" ref="E100:O100" si="49">E101+E102+E103+E104</f>
        <v>0</v>
      </c>
      <c r="F100" s="8">
        <f t="shared" si="49"/>
        <v>0</v>
      </c>
      <c r="G100" s="8">
        <f t="shared" si="49"/>
        <v>0</v>
      </c>
      <c r="H100" s="8">
        <f t="shared" si="49"/>
        <v>0</v>
      </c>
      <c r="I100" s="8">
        <f t="shared" si="49"/>
        <v>0</v>
      </c>
      <c r="J100" s="8">
        <f t="shared" si="49"/>
        <v>0</v>
      </c>
      <c r="K100" s="8">
        <f t="shared" si="49"/>
        <v>0</v>
      </c>
      <c r="L100" s="8">
        <f t="shared" si="49"/>
        <v>0</v>
      </c>
      <c r="M100" s="8">
        <f t="shared" si="49"/>
        <v>1275.8</v>
      </c>
      <c r="N100" s="8">
        <f t="shared" si="49"/>
        <v>0</v>
      </c>
      <c r="O100" s="8">
        <f t="shared" si="49"/>
        <v>0</v>
      </c>
      <c r="P100" s="23"/>
      <c r="Q100" s="18"/>
      <c r="R100" s="18"/>
      <c r="S100" s="46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</row>
    <row r="101" spans="1:29" s="6" customFormat="1" ht="23.25" customHeight="1" x14ac:dyDescent="0.25">
      <c r="A101" s="70"/>
      <c r="B101" s="70"/>
      <c r="C101" s="35" t="s">
        <v>22</v>
      </c>
      <c r="D101" s="8">
        <f t="shared" si="48"/>
        <v>0</v>
      </c>
      <c r="E101" s="8"/>
      <c r="F101" s="8"/>
      <c r="G101" s="8"/>
      <c r="H101" s="8"/>
      <c r="I101" s="8"/>
      <c r="J101" s="8"/>
      <c r="K101" s="8"/>
      <c r="L101" s="35"/>
      <c r="M101" s="41"/>
      <c r="N101" s="35"/>
      <c r="O101" s="35"/>
      <c r="P101" s="22"/>
      <c r="Q101" s="18"/>
      <c r="R101" s="18"/>
      <c r="S101" s="46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</row>
    <row r="102" spans="1:29" s="6" customFormat="1" x14ac:dyDescent="0.25">
      <c r="A102" s="70"/>
      <c r="B102" s="70"/>
      <c r="C102" s="35" t="s">
        <v>16</v>
      </c>
      <c r="D102" s="8">
        <f t="shared" si="48"/>
        <v>0</v>
      </c>
      <c r="E102" s="8"/>
      <c r="F102" s="8"/>
      <c r="G102" s="8"/>
      <c r="H102" s="8"/>
      <c r="I102" s="8"/>
      <c r="J102" s="8"/>
      <c r="K102" s="8"/>
      <c r="L102" s="35"/>
      <c r="M102" s="41"/>
      <c r="N102" s="35"/>
      <c r="O102" s="35"/>
      <c r="P102" s="22"/>
      <c r="Q102" s="18"/>
      <c r="R102" s="18"/>
      <c r="S102" s="46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</row>
    <row r="103" spans="1:29" s="6" customFormat="1" ht="30" x14ac:dyDescent="0.25">
      <c r="A103" s="70"/>
      <c r="B103" s="70"/>
      <c r="C103" s="35" t="s">
        <v>17</v>
      </c>
      <c r="D103" s="8">
        <f t="shared" si="48"/>
        <v>1275.8</v>
      </c>
      <c r="E103" s="8"/>
      <c r="F103" s="8"/>
      <c r="G103" s="8"/>
      <c r="H103" s="8"/>
      <c r="I103" s="8"/>
      <c r="J103" s="8"/>
      <c r="K103" s="8"/>
      <c r="L103" s="35"/>
      <c r="M103" s="41">
        <v>1275.8</v>
      </c>
      <c r="N103" s="35"/>
      <c r="O103" s="35"/>
      <c r="P103" s="22"/>
      <c r="Q103" s="18"/>
      <c r="R103" s="18"/>
      <c r="S103" s="46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</row>
    <row r="104" spans="1:29" s="6" customFormat="1" ht="30" x14ac:dyDescent="0.25">
      <c r="A104" s="71"/>
      <c r="B104" s="71"/>
      <c r="C104" s="35" t="s">
        <v>18</v>
      </c>
      <c r="D104" s="8">
        <f t="shared" si="48"/>
        <v>0</v>
      </c>
      <c r="E104" s="8"/>
      <c r="F104" s="8"/>
      <c r="G104" s="8"/>
      <c r="H104" s="8"/>
      <c r="I104" s="8"/>
      <c r="J104" s="8"/>
      <c r="K104" s="8"/>
      <c r="L104" s="35"/>
      <c r="M104" s="41"/>
      <c r="N104" s="35"/>
      <c r="O104" s="35"/>
      <c r="P104" s="22"/>
      <c r="Q104" s="18"/>
      <c r="R104" s="18"/>
      <c r="S104" s="46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</row>
    <row r="105" spans="1:29" s="6" customFormat="1" x14ac:dyDescent="0.25">
      <c r="A105" s="69" t="s">
        <v>56</v>
      </c>
      <c r="B105" s="69" t="s">
        <v>57</v>
      </c>
      <c r="C105" s="35" t="s">
        <v>14</v>
      </c>
      <c r="D105" s="8">
        <f t="shared" si="48"/>
        <v>1056</v>
      </c>
      <c r="E105" s="8">
        <f t="shared" ref="E105:O105" si="50">E106+E107+E108+E109</f>
        <v>0</v>
      </c>
      <c r="F105" s="8">
        <f t="shared" si="50"/>
        <v>0</v>
      </c>
      <c r="G105" s="8">
        <f t="shared" si="50"/>
        <v>0</v>
      </c>
      <c r="H105" s="8">
        <f t="shared" si="50"/>
        <v>0</v>
      </c>
      <c r="I105" s="8">
        <f t="shared" si="50"/>
        <v>0</v>
      </c>
      <c r="J105" s="8">
        <f t="shared" si="50"/>
        <v>1056</v>
      </c>
      <c r="K105" s="8">
        <f t="shared" si="50"/>
        <v>0</v>
      </c>
      <c r="L105" s="8">
        <f t="shared" si="50"/>
        <v>0</v>
      </c>
      <c r="M105" s="8">
        <f t="shared" si="50"/>
        <v>0</v>
      </c>
      <c r="N105" s="8">
        <f t="shared" si="50"/>
        <v>0</v>
      </c>
      <c r="O105" s="8">
        <f t="shared" si="50"/>
        <v>0</v>
      </c>
      <c r="P105" s="23"/>
      <c r="Q105" s="18"/>
      <c r="R105" s="18"/>
      <c r="S105" s="46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</row>
    <row r="106" spans="1:29" s="6" customFormat="1" x14ac:dyDescent="0.25">
      <c r="A106" s="70"/>
      <c r="B106" s="70"/>
      <c r="C106" s="35" t="s">
        <v>22</v>
      </c>
      <c r="D106" s="8">
        <f t="shared" si="48"/>
        <v>0</v>
      </c>
      <c r="E106" s="8"/>
      <c r="F106" s="8"/>
      <c r="G106" s="8"/>
      <c r="H106" s="8"/>
      <c r="I106" s="8"/>
      <c r="J106" s="8"/>
      <c r="K106" s="8"/>
      <c r="L106" s="35"/>
      <c r="M106" s="35"/>
      <c r="N106" s="35"/>
      <c r="O106" s="35"/>
      <c r="P106" s="22"/>
      <c r="Q106" s="18"/>
      <c r="R106" s="18"/>
      <c r="S106" s="46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</row>
    <row r="107" spans="1:29" s="6" customFormat="1" x14ac:dyDescent="0.25">
      <c r="A107" s="70"/>
      <c r="B107" s="70"/>
      <c r="C107" s="35" t="s">
        <v>16</v>
      </c>
      <c r="D107" s="8">
        <f t="shared" si="48"/>
        <v>0</v>
      </c>
      <c r="E107" s="8"/>
      <c r="F107" s="8"/>
      <c r="G107" s="8"/>
      <c r="H107" s="8"/>
      <c r="I107" s="8"/>
      <c r="J107" s="8"/>
      <c r="K107" s="8"/>
      <c r="L107" s="35"/>
      <c r="M107" s="35"/>
      <c r="N107" s="35"/>
      <c r="O107" s="35"/>
      <c r="P107" s="22"/>
      <c r="Q107" s="18"/>
      <c r="R107" s="18"/>
      <c r="S107" s="46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</row>
    <row r="108" spans="1:29" s="6" customFormat="1" ht="30" x14ac:dyDescent="0.25">
      <c r="A108" s="70"/>
      <c r="B108" s="70"/>
      <c r="C108" s="35" t="s">
        <v>17</v>
      </c>
      <c r="D108" s="8">
        <f t="shared" si="48"/>
        <v>1056</v>
      </c>
      <c r="E108" s="8"/>
      <c r="F108" s="8"/>
      <c r="G108" s="8"/>
      <c r="H108" s="8"/>
      <c r="I108" s="8"/>
      <c r="J108" s="8">
        <v>1056</v>
      </c>
      <c r="K108" s="8"/>
      <c r="L108" s="35"/>
      <c r="M108" s="35"/>
      <c r="N108" s="35"/>
      <c r="O108" s="35"/>
      <c r="P108" s="22"/>
      <c r="Q108" s="18"/>
      <c r="R108" s="18"/>
      <c r="S108" s="46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</row>
    <row r="109" spans="1:29" s="6" customFormat="1" ht="30" x14ac:dyDescent="0.25">
      <c r="A109" s="71"/>
      <c r="B109" s="71"/>
      <c r="C109" s="35" t="s">
        <v>18</v>
      </c>
      <c r="D109" s="8">
        <f t="shared" si="48"/>
        <v>0</v>
      </c>
      <c r="E109" s="8"/>
      <c r="F109" s="8"/>
      <c r="G109" s="8"/>
      <c r="H109" s="8"/>
      <c r="I109" s="8"/>
      <c r="J109" s="8"/>
      <c r="K109" s="8"/>
      <c r="L109" s="35"/>
      <c r="M109" s="35"/>
      <c r="N109" s="35"/>
      <c r="O109" s="35"/>
      <c r="P109" s="22"/>
      <c r="Q109" s="18"/>
      <c r="R109" s="18"/>
      <c r="S109" s="46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</row>
    <row r="110" spans="1:29" s="6" customFormat="1" x14ac:dyDescent="0.25">
      <c r="A110" s="69" t="s">
        <v>58</v>
      </c>
      <c r="B110" s="69" t="s">
        <v>59</v>
      </c>
      <c r="C110" s="35" t="s">
        <v>14</v>
      </c>
      <c r="D110" s="8">
        <f t="shared" si="48"/>
        <v>1433596.9</v>
      </c>
      <c r="E110" s="8">
        <f t="shared" ref="E110:O110" si="51">E111+E112+E113+E114</f>
        <v>876827.4</v>
      </c>
      <c r="F110" s="8">
        <f t="shared" si="51"/>
        <v>192359.1</v>
      </c>
      <c r="G110" s="8">
        <f t="shared" si="51"/>
        <v>0</v>
      </c>
      <c r="H110" s="8">
        <f t="shared" si="51"/>
        <v>93355.4</v>
      </c>
      <c r="I110" s="8">
        <f t="shared" si="51"/>
        <v>170111.9</v>
      </c>
      <c r="J110" s="8">
        <f t="shared" si="51"/>
        <v>0</v>
      </c>
      <c r="K110" s="8">
        <f t="shared" si="51"/>
        <v>15956.5</v>
      </c>
      <c r="L110" s="8">
        <f t="shared" si="51"/>
        <v>84986.6</v>
      </c>
      <c r="M110" s="8">
        <f t="shared" si="51"/>
        <v>0</v>
      </c>
      <c r="N110" s="8">
        <f t="shared" si="51"/>
        <v>0</v>
      </c>
      <c r="O110" s="8">
        <f t="shared" si="51"/>
        <v>0</v>
      </c>
      <c r="P110" s="23"/>
      <c r="Q110" s="18"/>
      <c r="R110" s="18"/>
      <c r="S110" s="46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</row>
    <row r="111" spans="1:29" s="6" customFormat="1" x14ac:dyDescent="0.25">
      <c r="A111" s="70"/>
      <c r="B111" s="70"/>
      <c r="C111" s="35" t="s">
        <v>22</v>
      </c>
      <c r="D111" s="8">
        <f t="shared" si="48"/>
        <v>652141.6</v>
      </c>
      <c r="E111" s="8">
        <f>E116+E121+E126+E131+E136+E141+E146+E151+E156+E161+E166+E171</f>
        <v>500000</v>
      </c>
      <c r="F111" s="8">
        <f t="shared" ref="F111:L111" si="52">F116+F121+F126+F131+F136+F141+F146+F151+F156+F161+F166+F171</f>
        <v>152141.6</v>
      </c>
      <c r="G111" s="8">
        <f t="shared" si="52"/>
        <v>0</v>
      </c>
      <c r="H111" s="8">
        <f t="shared" si="52"/>
        <v>0</v>
      </c>
      <c r="I111" s="8">
        <f t="shared" si="52"/>
        <v>0</v>
      </c>
      <c r="J111" s="8">
        <f t="shared" si="52"/>
        <v>0</v>
      </c>
      <c r="K111" s="8">
        <f t="shared" si="52"/>
        <v>0</v>
      </c>
      <c r="L111" s="8">
        <f t="shared" si="52"/>
        <v>0</v>
      </c>
      <c r="M111" s="8">
        <f>M116+M121+M126+M131+M136+M141+M146+M151+M156+M161+M166+M171</f>
        <v>0</v>
      </c>
      <c r="N111" s="8">
        <f>N116+N121+N126+N131+N136+N141+N146+N151+N156+N161+N166+N171</f>
        <v>0</v>
      </c>
      <c r="O111" s="8">
        <f>O116+O121+O126+O131+O136+O141+O146+O151+O156+O161+O166+O171</f>
        <v>0</v>
      </c>
      <c r="P111" s="23"/>
      <c r="Q111" s="18"/>
      <c r="R111" s="18"/>
      <c r="S111" s="46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</row>
    <row r="112" spans="1:29" s="6" customFormat="1" x14ac:dyDescent="0.25">
      <c r="A112" s="70"/>
      <c r="B112" s="70"/>
      <c r="C112" s="35" t="s">
        <v>16</v>
      </c>
      <c r="D112" s="8">
        <f t="shared" si="48"/>
        <v>258550.8</v>
      </c>
      <c r="E112" s="8">
        <f t="shared" ref="E112:M114" si="53">E117+E122+E127+E132+E137+E142+E147+E152+E157+E162+E167+E172</f>
        <v>0</v>
      </c>
      <c r="F112" s="8">
        <f t="shared" si="53"/>
        <v>0</v>
      </c>
      <c r="G112" s="8">
        <f t="shared" si="53"/>
        <v>0</v>
      </c>
      <c r="H112" s="8">
        <f t="shared" si="53"/>
        <v>64228.4</v>
      </c>
      <c r="I112" s="8">
        <f t="shared" si="53"/>
        <v>119417.9</v>
      </c>
      <c r="J112" s="8">
        <f t="shared" si="53"/>
        <v>0</v>
      </c>
      <c r="K112" s="8">
        <f t="shared" si="53"/>
        <v>11504.5</v>
      </c>
      <c r="L112" s="8">
        <f t="shared" si="53"/>
        <v>63400</v>
      </c>
      <c r="M112" s="8">
        <f t="shared" si="53"/>
        <v>0</v>
      </c>
      <c r="N112" s="8">
        <f t="shared" ref="N112:O114" si="54">N117+N122+N127+N132+N137+N142+N147+N152+N157+N162+N167+N172</f>
        <v>0</v>
      </c>
      <c r="O112" s="8">
        <f t="shared" si="54"/>
        <v>0</v>
      </c>
      <c r="P112" s="23"/>
      <c r="Q112" s="18"/>
      <c r="R112" s="18"/>
      <c r="S112" s="46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</row>
    <row r="113" spans="1:29" s="6" customFormat="1" ht="30" x14ac:dyDescent="0.25">
      <c r="A113" s="70"/>
      <c r="B113" s="70"/>
      <c r="C113" s="35" t="s">
        <v>17</v>
      </c>
      <c r="D113" s="8">
        <f t="shared" si="48"/>
        <v>522904.5</v>
      </c>
      <c r="E113" s="8">
        <f t="shared" si="53"/>
        <v>376827.4</v>
      </c>
      <c r="F113" s="8">
        <f t="shared" si="53"/>
        <v>40217.5</v>
      </c>
      <c r="G113" s="8">
        <f t="shared" si="53"/>
        <v>0</v>
      </c>
      <c r="H113" s="8">
        <f t="shared" si="53"/>
        <v>29127</v>
      </c>
      <c r="I113" s="8">
        <f t="shared" si="53"/>
        <v>50694</v>
      </c>
      <c r="J113" s="8">
        <f t="shared" si="53"/>
        <v>0</v>
      </c>
      <c r="K113" s="8">
        <f t="shared" si="53"/>
        <v>4452</v>
      </c>
      <c r="L113" s="8">
        <f t="shared" si="53"/>
        <v>21586.6</v>
      </c>
      <c r="M113" s="8">
        <f t="shared" si="53"/>
        <v>0</v>
      </c>
      <c r="N113" s="8">
        <f t="shared" si="54"/>
        <v>0</v>
      </c>
      <c r="O113" s="8">
        <f t="shared" si="54"/>
        <v>0</v>
      </c>
      <c r="P113" s="23"/>
      <c r="Q113" s="18"/>
      <c r="R113" s="18"/>
      <c r="S113" s="46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</row>
    <row r="114" spans="1:29" s="6" customFormat="1" ht="30" x14ac:dyDescent="0.25">
      <c r="A114" s="71"/>
      <c r="B114" s="71"/>
      <c r="C114" s="35" t="s">
        <v>18</v>
      </c>
      <c r="D114" s="8">
        <f t="shared" si="48"/>
        <v>0</v>
      </c>
      <c r="E114" s="8">
        <f t="shared" si="53"/>
        <v>0</v>
      </c>
      <c r="F114" s="8">
        <f t="shared" si="53"/>
        <v>0</v>
      </c>
      <c r="G114" s="8">
        <f t="shared" si="53"/>
        <v>0</v>
      </c>
      <c r="H114" s="8">
        <f t="shared" si="53"/>
        <v>0</v>
      </c>
      <c r="I114" s="8">
        <f t="shared" si="53"/>
        <v>0</v>
      </c>
      <c r="J114" s="8">
        <f t="shared" si="53"/>
        <v>0</v>
      </c>
      <c r="K114" s="8">
        <f t="shared" si="53"/>
        <v>0</v>
      </c>
      <c r="L114" s="8">
        <f t="shared" si="53"/>
        <v>0</v>
      </c>
      <c r="M114" s="8">
        <f t="shared" si="53"/>
        <v>0</v>
      </c>
      <c r="N114" s="8">
        <f t="shared" si="54"/>
        <v>0</v>
      </c>
      <c r="O114" s="8">
        <f t="shared" si="54"/>
        <v>0</v>
      </c>
      <c r="P114" s="23"/>
      <c r="Q114" s="18"/>
      <c r="R114" s="18"/>
      <c r="S114" s="46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</row>
    <row r="115" spans="1:29" s="6" customFormat="1" x14ac:dyDescent="0.25">
      <c r="A115" s="69" t="s">
        <v>60</v>
      </c>
      <c r="B115" s="69" t="s">
        <v>61</v>
      </c>
      <c r="C115" s="35" t="s">
        <v>14</v>
      </c>
      <c r="D115" s="8">
        <f t="shared" si="48"/>
        <v>135051.99</v>
      </c>
      <c r="E115" s="8">
        <f t="shared" ref="E115:O115" si="55">E116+E117+E118+E119</f>
        <v>135051.99</v>
      </c>
      <c r="F115" s="8">
        <f t="shared" si="55"/>
        <v>0</v>
      </c>
      <c r="G115" s="8">
        <f t="shared" si="55"/>
        <v>0</v>
      </c>
      <c r="H115" s="8">
        <f t="shared" si="55"/>
        <v>0</v>
      </c>
      <c r="I115" s="8">
        <f t="shared" si="55"/>
        <v>0</v>
      </c>
      <c r="J115" s="8">
        <f t="shared" si="55"/>
        <v>0</v>
      </c>
      <c r="K115" s="8">
        <f t="shared" si="55"/>
        <v>0</v>
      </c>
      <c r="L115" s="8">
        <f t="shared" si="55"/>
        <v>0</v>
      </c>
      <c r="M115" s="8">
        <f t="shared" si="55"/>
        <v>0</v>
      </c>
      <c r="N115" s="8">
        <f t="shared" si="55"/>
        <v>0</v>
      </c>
      <c r="O115" s="8">
        <f t="shared" si="55"/>
        <v>0</v>
      </c>
      <c r="P115" s="23"/>
      <c r="Q115" s="18"/>
      <c r="R115" s="18"/>
      <c r="S115" s="46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</row>
    <row r="116" spans="1:29" s="6" customFormat="1" x14ac:dyDescent="0.25">
      <c r="A116" s="70"/>
      <c r="B116" s="70"/>
      <c r="C116" s="35" t="s">
        <v>22</v>
      </c>
      <c r="D116" s="8">
        <f t="shared" si="48"/>
        <v>103570.46</v>
      </c>
      <c r="E116" s="8">
        <v>103570.46</v>
      </c>
      <c r="F116" s="8"/>
      <c r="G116" s="8"/>
      <c r="H116" s="8"/>
      <c r="I116" s="8"/>
      <c r="J116" s="8"/>
      <c r="K116" s="8"/>
      <c r="L116" s="35"/>
      <c r="M116" s="35"/>
      <c r="N116" s="35"/>
      <c r="O116" s="35"/>
      <c r="P116" s="22"/>
      <c r="Q116" s="18"/>
      <c r="R116" s="18"/>
      <c r="S116" s="46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</row>
    <row r="117" spans="1:29" s="6" customFormat="1" x14ac:dyDescent="0.25">
      <c r="A117" s="70"/>
      <c r="B117" s="70"/>
      <c r="C117" s="35" t="s">
        <v>16</v>
      </c>
      <c r="D117" s="8">
        <f t="shared" si="48"/>
        <v>0</v>
      </c>
      <c r="E117" s="8"/>
      <c r="F117" s="8"/>
      <c r="G117" s="8"/>
      <c r="H117" s="8"/>
      <c r="I117" s="8"/>
      <c r="J117" s="8"/>
      <c r="K117" s="8"/>
      <c r="L117" s="35"/>
      <c r="M117" s="35"/>
      <c r="N117" s="35"/>
      <c r="O117" s="35"/>
      <c r="P117" s="22"/>
      <c r="Q117" s="18"/>
      <c r="R117" s="18"/>
      <c r="S117" s="46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</row>
    <row r="118" spans="1:29" s="6" customFormat="1" ht="30" x14ac:dyDescent="0.25">
      <c r="A118" s="70"/>
      <c r="B118" s="70"/>
      <c r="C118" s="35" t="s">
        <v>17</v>
      </c>
      <c r="D118" s="8">
        <f t="shared" si="48"/>
        <v>31481.53</v>
      </c>
      <c r="E118" s="8">
        <v>31481.53</v>
      </c>
      <c r="F118" s="8"/>
      <c r="G118" s="8"/>
      <c r="H118" s="8"/>
      <c r="I118" s="8"/>
      <c r="J118" s="8"/>
      <c r="K118" s="8"/>
      <c r="L118" s="35"/>
      <c r="M118" s="35"/>
      <c r="N118" s="35"/>
      <c r="O118" s="35"/>
      <c r="P118" s="22"/>
      <c r="Q118" s="18"/>
      <c r="R118" s="18"/>
      <c r="S118" s="46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</row>
    <row r="119" spans="1:29" s="6" customFormat="1" ht="30" x14ac:dyDescent="0.25">
      <c r="A119" s="71"/>
      <c r="B119" s="71"/>
      <c r="C119" s="35" t="s">
        <v>18</v>
      </c>
      <c r="D119" s="8">
        <f t="shared" si="48"/>
        <v>0</v>
      </c>
      <c r="E119" s="8"/>
      <c r="F119" s="8"/>
      <c r="G119" s="8"/>
      <c r="H119" s="8"/>
      <c r="I119" s="8"/>
      <c r="J119" s="8"/>
      <c r="K119" s="8"/>
      <c r="L119" s="35"/>
      <c r="M119" s="35"/>
      <c r="N119" s="35"/>
      <c r="O119" s="35"/>
      <c r="P119" s="22"/>
      <c r="Q119" s="18"/>
      <c r="R119" s="18"/>
      <c r="S119" s="46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</row>
    <row r="120" spans="1:29" s="6" customFormat="1" ht="21.75" customHeight="1" x14ac:dyDescent="0.25">
      <c r="A120" s="69" t="s">
        <v>62</v>
      </c>
      <c r="B120" s="69" t="s">
        <v>245</v>
      </c>
      <c r="C120" s="35" t="s">
        <v>14</v>
      </c>
      <c r="D120" s="8">
        <f t="shared" si="48"/>
        <v>155190.25</v>
      </c>
      <c r="E120" s="8">
        <f t="shared" ref="E120:O120" si="56">E121+E122+E123+E124</f>
        <v>155190.25</v>
      </c>
      <c r="F120" s="8">
        <f t="shared" si="56"/>
        <v>0</v>
      </c>
      <c r="G120" s="8">
        <f t="shared" si="56"/>
        <v>0</v>
      </c>
      <c r="H120" s="8">
        <f t="shared" si="56"/>
        <v>0</v>
      </c>
      <c r="I120" s="8">
        <f t="shared" si="56"/>
        <v>0</v>
      </c>
      <c r="J120" s="8">
        <f t="shared" si="56"/>
        <v>0</v>
      </c>
      <c r="K120" s="8">
        <f t="shared" si="56"/>
        <v>0</v>
      </c>
      <c r="L120" s="8">
        <f t="shared" si="56"/>
        <v>0</v>
      </c>
      <c r="M120" s="8">
        <f t="shared" si="56"/>
        <v>0</v>
      </c>
      <c r="N120" s="8">
        <f t="shared" si="56"/>
        <v>0</v>
      </c>
      <c r="O120" s="8">
        <f t="shared" si="56"/>
        <v>0</v>
      </c>
      <c r="P120" s="23"/>
      <c r="Q120" s="18"/>
      <c r="R120" s="18"/>
      <c r="S120" s="46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</row>
    <row r="121" spans="1:29" s="6" customFormat="1" ht="24.75" customHeight="1" x14ac:dyDescent="0.25">
      <c r="A121" s="70"/>
      <c r="B121" s="70"/>
      <c r="C121" s="35" t="s">
        <v>22</v>
      </c>
      <c r="D121" s="8">
        <f t="shared" si="48"/>
        <v>146429.54</v>
      </c>
      <c r="E121" s="8">
        <v>146429.54</v>
      </c>
      <c r="F121" s="8"/>
      <c r="G121" s="8"/>
      <c r="H121" s="8"/>
      <c r="I121" s="8"/>
      <c r="J121" s="8"/>
      <c r="K121" s="8"/>
      <c r="L121" s="35"/>
      <c r="M121" s="35"/>
      <c r="N121" s="35"/>
      <c r="O121" s="35"/>
      <c r="P121" s="22"/>
      <c r="Q121" s="18"/>
      <c r="R121" s="18"/>
      <c r="S121" s="46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</row>
    <row r="122" spans="1:29" s="6" customFormat="1" ht="19.5" customHeight="1" x14ac:dyDescent="0.25">
      <c r="A122" s="70"/>
      <c r="B122" s="70"/>
      <c r="C122" s="35" t="s">
        <v>16</v>
      </c>
      <c r="D122" s="8">
        <f t="shared" si="48"/>
        <v>0</v>
      </c>
      <c r="E122" s="8"/>
      <c r="F122" s="8"/>
      <c r="G122" s="8"/>
      <c r="H122" s="8"/>
      <c r="I122" s="8"/>
      <c r="J122" s="8"/>
      <c r="K122" s="8"/>
      <c r="L122" s="35"/>
      <c r="M122" s="35"/>
      <c r="N122" s="35"/>
      <c r="O122" s="35"/>
      <c r="P122" s="22"/>
      <c r="Q122" s="18"/>
      <c r="R122" s="18"/>
      <c r="S122" s="46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</row>
    <row r="123" spans="1:29" s="6" customFormat="1" ht="30" x14ac:dyDescent="0.25">
      <c r="A123" s="70"/>
      <c r="B123" s="70"/>
      <c r="C123" s="35" t="s">
        <v>17</v>
      </c>
      <c r="D123" s="8">
        <f t="shared" si="48"/>
        <v>8760.7099999999991</v>
      </c>
      <c r="E123" s="8">
        <v>8760.7099999999991</v>
      </c>
      <c r="F123" s="8"/>
      <c r="G123" s="8"/>
      <c r="H123" s="8"/>
      <c r="I123" s="8"/>
      <c r="J123" s="8"/>
      <c r="K123" s="8"/>
      <c r="L123" s="35"/>
      <c r="M123" s="35"/>
      <c r="N123" s="35"/>
      <c r="O123" s="35"/>
      <c r="P123" s="22"/>
      <c r="Q123" s="18"/>
      <c r="R123" s="18"/>
      <c r="S123" s="46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</row>
    <row r="124" spans="1:29" s="6" customFormat="1" ht="30" x14ac:dyDescent="0.25">
      <c r="A124" s="71"/>
      <c r="B124" s="71"/>
      <c r="C124" s="35" t="s">
        <v>18</v>
      </c>
      <c r="D124" s="8">
        <f t="shared" si="48"/>
        <v>0</v>
      </c>
      <c r="E124" s="8"/>
      <c r="F124" s="8"/>
      <c r="G124" s="8"/>
      <c r="H124" s="8"/>
      <c r="I124" s="8"/>
      <c r="J124" s="8"/>
      <c r="K124" s="8"/>
      <c r="L124" s="35"/>
      <c r="M124" s="35"/>
      <c r="N124" s="35"/>
      <c r="O124" s="35"/>
      <c r="P124" s="22"/>
      <c r="Q124" s="18"/>
      <c r="R124" s="18"/>
      <c r="S124" s="46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</row>
    <row r="125" spans="1:29" s="6" customFormat="1" x14ac:dyDescent="0.25">
      <c r="A125" s="69" t="s">
        <v>63</v>
      </c>
      <c r="B125" s="69" t="s">
        <v>64</v>
      </c>
      <c r="C125" s="35" t="s">
        <v>14</v>
      </c>
      <c r="D125" s="8">
        <f t="shared" si="48"/>
        <v>146429.54</v>
      </c>
      <c r="E125" s="8">
        <f t="shared" ref="E125:O125" si="57">E126+E127+E128+E129</f>
        <v>146429.54</v>
      </c>
      <c r="F125" s="8">
        <f t="shared" si="57"/>
        <v>0</v>
      </c>
      <c r="G125" s="8">
        <f t="shared" si="57"/>
        <v>0</v>
      </c>
      <c r="H125" s="8">
        <f t="shared" si="57"/>
        <v>0</v>
      </c>
      <c r="I125" s="8">
        <f t="shared" si="57"/>
        <v>0</v>
      </c>
      <c r="J125" s="8">
        <f t="shared" si="57"/>
        <v>0</v>
      </c>
      <c r="K125" s="8">
        <f t="shared" si="57"/>
        <v>0</v>
      </c>
      <c r="L125" s="8">
        <f t="shared" si="57"/>
        <v>0</v>
      </c>
      <c r="M125" s="8">
        <f t="shared" si="57"/>
        <v>0</v>
      </c>
      <c r="N125" s="8">
        <f t="shared" si="57"/>
        <v>0</v>
      </c>
      <c r="O125" s="8">
        <f t="shared" si="57"/>
        <v>0</v>
      </c>
      <c r="P125" s="23"/>
      <c r="Q125" s="18"/>
      <c r="R125" s="18"/>
      <c r="S125" s="46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</row>
    <row r="126" spans="1:29" s="6" customFormat="1" x14ac:dyDescent="0.25">
      <c r="A126" s="70"/>
      <c r="B126" s="70"/>
      <c r="C126" s="35" t="s">
        <v>22</v>
      </c>
      <c r="D126" s="8">
        <f t="shared" si="48"/>
        <v>146429.54</v>
      </c>
      <c r="E126" s="8">
        <v>146429.54</v>
      </c>
      <c r="F126" s="8"/>
      <c r="G126" s="8"/>
      <c r="H126" s="8"/>
      <c r="I126" s="8"/>
      <c r="J126" s="8"/>
      <c r="K126" s="8"/>
      <c r="L126" s="35"/>
      <c r="M126" s="35"/>
      <c r="N126" s="35"/>
      <c r="O126" s="35"/>
      <c r="P126" s="22"/>
      <c r="Q126" s="18"/>
      <c r="R126" s="18"/>
      <c r="S126" s="46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</row>
    <row r="127" spans="1:29" s="6" customFormat="1" x14ac:dyDescent="0.25">
      <c r="A127" s="70"/>
      <c r="B127" s="70"/>
      <c r="C127" s="35" t="s">
        <v>16</v>
      </c>
      <c r="D127" s="8">
        <f t="shared" si="48"/>
        <v>0</v>
      </c>
      <c r="E127" s="8"/>
      <c r="F127" s="8"/>
      <c r="G127" s="8"/>
      <c r="H127" s="8"/>
      <c r="I127" s="8"/>
      <c r="J127" s="8"/>
      <c r="K127" s="8"/>
      <c r="L127" s="35"/>
      <c r="M127" s="35"/>
      <c r="N127" s="35"/>
      <c r="O127" s="35"/>
      <c r="P127" s="22"/>
      <c r="Q127" s="18"/>
      <c r="R127" s="18"/>
      <c r="S127" s="46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</row>
    <row r="128" spans="1:29" s="6" customFormat="1" ht="30" x14ac:dyDescent="0.25">
      <c r="A128" s="70"/>
      <c r="B128" s="70"/>
      <c r="C128" s="35" t="s">
        <v>17</v>
      </c>
      <c r="D128" s="8">
        <f t="shared" si="48"/>
        <v>0</v>
      </c>
      <c r="E128" s="8"/>
      <c r="F128" s="8"/>
      <c r="G128" s="8"/>
      <c r="H128" s="8"/>
      <c r="I128" s="8"/>
      <c r="J128" s="8"/>
      <c r="K128" s="8"/>
      <c r="L128" s="35"/>
      <c r="M128" s="35"/>
      <c r="N128" s="35"/>
      <c r="O128" s="35"/>
      <c r="P128" s="22"/>
      <c r="Q128" s="18"/>
      <c r="R128" s="18"/>
      <c r="S128" s="46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</row>
    <row r="129" spans="1:29" s="6" customFormat="1" ht="30" x14ac:dyDescent="0.25">
      <c r="A129" s="71"/>
      <c r="B129" s="71"/>
      <c r="C129" s="35" t="s">
        <v>18</v>
      </c>
      <c r="D129" s="8">
        <f t="shared" si="48"/>
        <v>0</v>
      </c>
      <c r="E129" s="8"/>
      <c r="F129" s="8"/>
      <c r="G129" s="8"/>
      <c r="H129" s="8"/>
      <c r="I129" s="8"/>
      <c r="J129" s="8"/>
      <c r="K129" s="8"/>
      <c r="L129" s="35"/>
      <c r="M129" s="35"/>
      <c r="N129" s="35"/>
      <c r="O129" s="35"/>
      <c r="P129" s="22"/>
      <c r="Q129" s="18"/>
      <c r="R129" s="18"/>
      <c r="S129" s="46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</row>
    <row r="130" spans="1:29" s="6" customFormat="1" x14ac:dyDescent="0.25">
      <c r="A130" s="69" t="s">
        <v>65</v>
      </c>
      <c r="B130" s="69" t="s">
        <v>232</v>
      </c>
      <c r="C130" s="35" t="s">
        <v>14</v>
      </c>
      <c r="D130" s="8">
        <f t="shared" ref="D130:D183" si="58">SUM(E130:O130)</f>
        <v>77937.600000000006</v>
      </c>
      <c r="E130" s="8">
        <f t="shared" ref="E130:O130" si="59">E131+E132+E133+E134</f>
        <v>77937.600000000006</v>
      </c>
      <c r="F130" s="8">
        <f t="shared" si="59"/>
        <v>0</v>
      </c>
      <c r="G130" s="8">
        <f t="shared" si="59"/>
        <v>0</v>
      </c>
      <c r="H130" s="8">
        <f t="shared" si="59"/>
        <v>0</v>
      </c>
      <c r="I130" s="8">
        <f t="shared" si="59"/>
        <v>0</v>
      </c>
      <c r="J130" s="8">
        <f t="shared" si="59"/>
        <v>0</v>
      </c>
      <c r="K130" s="8">
        <f t="shared" si="59"/>
        <v>0</v>
      </c>
      <c r="L130" s="8">
        <f t="shared" si="59"/>
        <v>0</v>
      </c>
      <c r="M130" s="8">
        <f t="shared" si="59"/>
        <v>0</v>
      </c>
      <c r="N130" s="8">
        <f t="shared" si="59"/>
        <v>0</v>
      </c>
      <c r="O130" s="8">
        <f t="shared" si="59"/>
        <v>0</v>
      </c>
      <c r="P130" s="23"/>
      <c r="Q130" s="18"/>
      <c r="R130" s="18"/>
      <c r="S130" s="46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</row>
    <row r="131" spans="1:29" s="6" customFormat="1" x14ac:dyDescent="0.25">
      <c r="A131" s="70"/>
      <c r="B131" s="70"/>
      <c r="C131" s="35" t="s">
        <v>22</v>
      </c>
      <c r="D131" s="8">
        <f t="shared" si="58"/>
        <v>0</v>
      </c>
      <c r="E131" s="8"/>
      <c r="F131" s="8"/>
      <c r="G131" s="8"/>
      <c r="H131" s="8"/>
      <c r="I131" s="8"/>
      <c r="J131" s="8"/>
      <c r="K131" s="8"/>
      <c r="L131" s="35"/>
      <c r="M131" s="35"/>
      <c r="N131" s="35"/>
      <c r="O131" s="35"/>
      <c r="P131" s="22"/>
      <c r="Q131" s="18"/>
      <c r="R131" s="18"/>
      <c r="S131" s="46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</row>
    <row r="132" spans="1:29" s="6" customFormat="1" x14ac:dyDescent="0.25">
      <c r="A132" s="70"/>
      <c r="B132" s="70"/>
      <c r="C132" s="35" t="s">
        <v>16</v>
      </c>
      <c r="D132" s="8">
        <f t="shared" si="58"/>
        <v>0</v>
      </c>
      <c r="E132" s="8"/>
      <c r="F132" s="8"/>
      <c r="G132" s="8"/>
      <c r="H132" s="8"/>
      <c r="I132" s="8"/>
      <c r="J132" s="8"/>
      <c r="K132" s="8"/>
      <c r="L132" s="35"/>
      <c r="M132" s="35"/>
      <c r="N132" s="35"/>
      <c r="O132" s="35"/>
      <c r="P132" s="22"/>
      <c r="Q132" s="18"/>
      <c r="R132" s="18"/>
      <c r="S132" s="46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</row>
    <row r="133" spans="1:29" s="6" customFormat="1" ht="30" x14ac:dyDescent="0.25">
      <c r="A133" s="70"/>
      <c r="B133" s="70"/>
      <c r="C133" s="35" t="s">
        <v>17</v>
      </c>
      <c r="D133" s="8">
        <f t="shared" si="58"/>
        <v>77937.600000000006</v>
      </c>
      <c r="E133" s="8">
        <v>77937.600000000006</v>
      </c>
      <c r="F133" s="8"/>
      <c r="G133" s="8"/>
      <c r="H133" s="8"/>
      <c r="I133" s="8"/>
      <c r="J133" s="8"/>
      <c r="K133" s="8"/>
      <c r="L133" s="35"/>
      <c r="M133" s="35"/>
      <c r="N133" s="35"/>
      <c r="O133" s="35"/>
      <c r="P133" s="22"/>
      <c r="Q133" s="18"/>
      <c r="R133" s="18"/>
      <c r="S133" s="46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</row>
    <row r="134" spans="1:29" s="6" customFormat="1" ht="30" x14ac:dyDescent="0.25">
      <c r="A134" s="71"/>
      <c r="B134" s="71"/>
      <c r="C134" s="35" t="s">
        <v>18</v>
      </c>
      <c r="D134" s="8">
        <f t="shared" si="58"/>
        <v>0</v>
      </c>
      <c r="E134" s="8"/>
      <c r="F134" s="8"/>
      <c r="G134" s="8"/>
      <c r="H134" s="8"/>
      <c r="I134" s="8"/>
      <c r="J134" s="8"/>
      <c r="K134" s="8"/>
      <c r="L134" s="35"/>
      <c r="M134" s="35"/>
      <c r="N134" s="35"/>
      <c r="O134" s="35"/>
      <c r="P134" s="22"/>
      <c r="Q134" s="18"/>
      <c r="R134" s="18"/>
      <c r="S134" s="46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</row>
    <row r="135" spans="1:29" s="6" customFormat="1" x14ac:dyDescent="0.25">
      <c r="A135" s="69" t="s">
        <v>66</v>
      </c>
      <c r="B135" s="69" t="s">
        <v>67</v>
      </c>
      <c r="C135" s="35" t="s">
        <v>14</v>
      </c>
      <c r="D135" s="8">
        <f t="shared" si="58"/>
        <v>82322.69</v>
      </c>
      <c r="E135" s="8">
        <f t="shared" ref="E135:O135" si="60">E136+E137+E138+E139</f>
        <v>0</v>
      </c>
      <c r="F135" s="8">
        <f t="shared" si="60"/>
        <v>82322.69</v>
      </c>
      <c r="G135" s="8">
        <f t="shared" si="60"/>
        <v>0</v>
      </c>
      <c r="H135" s="8">
        <f t="shared" si="60"/>
        <v>0</v>
      </c>
      <c r="I135" s="8">
        <f t="shared" si="60"/>
        <v>0</v>
      </c>
      <c r="J135" s="8">
        <f t="shared" si="60"/>
        <v>0</v>
      </c>
      <c r="K135" s="8">
        <f t="shared" si="60"/>
        <v>0</v>
      </c>
      <c r="L135" s="8">
        <f t="shared" si="60"/>
        <v>0</v>
      </c>
      <c r="M135" s="8">
        <f t="shared" si="60"/>
        <v>0</v>
      </c>
      <c r="N135" s="8">
        <f t="shared" si="60"/>
        <v>0</v>
      </c>
      <c r="O135" s="8">
        <f t="shared" si="60"/>
        <v>0</v>
      </c>
      <c r="P135" s="23"/>
      <c r="Q135" s="18"/>
      <c r="R135" s="18"/>
      <c r="S135" s="46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</row>
    <row r="136" spans="1:29" s="6" customFormat="1" x14ac:dyDescent="0.25">
      <c r="A136" s="70"/>
      <c r="B136" s="70"/>
      <c r="C136" s="35" t="s">
        <v>22</v>
      </c>
      <c r="D136" s="8">
        <f t="shared" si="58"/>
        <v>60941.599999999999</v>
      </c>
      <c r="E136" s="8"/>
      <c r="F136" s="8">
        <v>60941.599999999999</v>
      </c>
      <c r="G136" s="8"/>
      <c r="H136" s="8"/>
      <c r="I136" s="8"/>
      <c r="J136" s="8"/>
      <c r="K136" s="8"/>
      <c r="L136" s="35"/>
      <c r="M136" s="35"/>
      <c r="N136" s="35"/>
      <c r="O136" s="35"/>
      <c r="P136" s="22"/>
      <c r="Q136" s="18"/>
      <c r="R136" s="18"/>
      <c r="S136" s="46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</row>
    <row r="137" spans="1:29" s="6" customFormat="1" x14ac:dyDescent="0.25">
      <c r="A137" s="70"/>
      <c r="B137" s="70"/>
      <c r="C137" s="35" t="s">
        <v>16</v>
      </c>
      <c r="D137" s="8">
        <f t="shared" si="58"/>
        <v>0</v>
      </c>
      <c r="E137" s="8"/>
      <c r="F137" s="8"/>
      <c r="G137" s="8"/>
      <c r="H137" s="8"/>
      <c r="I137" s="8"/>
      <c r="J137" s="8"/>
      <c r="K137" s="8"/>
      <c r="L137" s="35"/>
      <c r="M137" s="35"/>
      <c r="N137" s="35"/>
      <c r="O137" s="35"/>
      <c r="P137" s="22"/>
      <c r="Q137" s="18"/>
      <c r="R137" s="18"/>
      <c r="S137" s="46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</row>
    <row r="138" spans="1:29" s="6" customFormat="1" ht="30" x14ac:dyDescent="0.25">
      <c r="A138" s="70"/>
      <c r="B138" s="70"/>
      <c r="C138" s="35" t="s">
        <v>17</v>
      </c>
      <c r="D138" s="8">
        <f t="shared" si="58"/>
        <v>21381.09</v>
      </c>
      <c r="E138" s="8"/>
      <c r="F138" s="8">
        <v>21381.09</v>
      </c>
      <c r="G138" s="8"/>
      <c r="H138" s="8"/>
      <c r="I138" s="8"/>
      <c r="J138" s="8"/>
      <c r="K138" s="8"/>
      <c r="L138" s="35"/>
      <c r="M138" s="35"/>
      <c r="N138" s="35"/>
      <c r="O138" s="35"/>
      <c r="P138" s="22"/>
      <c r="Q138" s="18"/>
      <c r="R138" s="18"/>
      <c r="S138" s="46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</row>
    <row r="139" spans="1:29" s="6" customFormat="1" ht="30" x14ac:dyDescent="0.25">
      <c r="A139" s="71"/>
      <c r="B139" s="71"/>
      <c r="C139" s="35" t="s">
        <v>18</v>
      </c>
      <c r="D139" s="8">
        <f t="shared" si="58"/>
        <v>0</v>
      </c>
      <c r="E139" s="8"/>
      <c r="F139" s="8"/>
      <c r="G139" s="8"/>
      <c r="H139" s="8"/>
      <c r="I139" s="8"/>
      <c r="J139" s="8"/>
      <c r="K139" s="8"/>
      <c r="L139" s="35"/>
      <c r="M139" s="35"/>
      <c r="N139" s="35"/>
      <c r="O139" s="35"/>
      <c r="P139" s="22"/>
      <c r="Q139" s="18"/>
      <c r="R139" s="18"/>
      <c r="S139" s="46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</row>
    <row r="140" spans="1:29" s="6" customFormat="1" x14ac:dyDescent="0.25">
      <c r="A140" s="69" t="s">
        <v>68</v>
      </c>
      <c r="B140" s="69" t="s">
        <v>69</v>
      </c>
      <c r="C140" s="35" t="s">
        <v>14</v>
      </c>
      <c r="D140" s="8">
        <f t="shared" si="58"/>
        <v>94747.15</v>
      </c>
      <c r="E140" s="8">
        <f t="shared" ref="E140:O140" si="61">E141+E142+E143+E144</f>
        <v>94747.15</v>
      </c>
      <c r="F140" s="8">
        <f t="shared" si="61"/>
        <v>0</v>
      </c>
      <c r="G140" s="8">
        <f t="shared" si="61"/>
        <v>0</v>
      </c>
      <c r="H140" s="8">
        <f t="shared" si="61"/>
        <v>0</v>
      </c>
      <c r="I140" s="8">
        <f t="shared" si="61"/>
        <v>0</v>
      </c>
      <c r="J140" s="8">
        <f t="shared" si="61"/>
        <v>0</v>
      </c>
      <c r="K140" s="8">
        <f t="shared" si="61"/>
        <v>0</v>
      </c>
      <c r="L140" s="8">
        <f t="shared" si="61"/>
        <v>0</v>
      </c>
      <c r="M140" s="8">
        <f t="shared" si="61"/>
        <v>0</v>
      </c>
      <c r="N140" s="8">
        <f t="shared" si="61"/>
        <v>0</v>
      </c>
      <c r="O140" s="8">
        <f t="shared" si="61"/>
        <v>0</v>
      </c>
      <c r="P140" s="23"/>
      <c r="Q140" s="18"/>
      <c r="R140" s="18"/>
      <c r="S140" s="46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</row>
    <row r="141" spans="1:29" s="6" customFormat="1" x14ac:dyDescent="0.25">
      <c r="A141" s="70"/>
      <c r="B141" s="70"/>
      <c r="C141" s="35" t="s">
        <v>22</v>
      </c>
      <c r="D141" s="8">
        <f t="shared" si="58"/>
        <v>0</v>
      </c>
      <c r="E141" s="8"/>
      <c r="F141" s="8"/>
      <c r="G141" s="8"/>
      <c r="H141" s="8"/>
      <c r="I141" s="8"/>
      <c r="J141" s="8"/>
      <c r="K141" s="8"/>
      <c r="L141" s="35"/>
      <c r="M141" s="35"/>
      <c r="N141" s="35"/>
      <c r="O141" s="35"/>
      <c r="P141" s="22"/>
      <c r="Q141" s="18"/>
      <c r="R141" s="18"/>
      <c r="S141" s="46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</row>
    <row r="142" spans="1:29" s="6" customFormat="1" x14ac:dyDescent="0.25">
      <c r="A142" s="70"/>
      <c r="B142" s="70"/>
      <c r="C142" s="35" t="s">
        <v>16</v>
      </c>
      <c r="D142" s="8">
        <f t="shared" si="58"/>
        <v>0</v>
      </c>
      <c r="E142" s="8"/>
      <c r="F142" s="8"/>
      <c r="G142" s="8"/>
      <c r="H142" s="8"/>
      <c r="I142" s="8"/>
      <c r="J142" s="8"/>
      <c r="K142" s="8"/>
      <c r="L142" s="35"/>
      <c r="M142" s="35"/>
      <c r="N142" s="35"/>
      <c r="O142" s="35"/>
      <c r="P142" s="22"/>
      <c r="Q142" s="18"/>
      <c r="R142" s="18"/>
      <c r="S142" s="46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</row>
    <row r="143" spans="1:29" s="6" customFormat="1" ht="30" x14ac:dyDescent="0.25">
      <c r="A143" s="70"/>
      <c r="B143" s="70"/>
      <c r="C143" s="35" t="s">
        <v>17</v>
      </c>
      <c r="D143" s="8">
        <f t="shared" si="58"/>
        <v>94747.15</v>
      </c>
      <c r="E143" s="8">
        <v>94747.15</v>
      </c>
      <c r="F143" s="8"/>
      <c r="G143" s="8"/>
      <c r="H143" s="8"/>
      <c r="I143" s="8"/>
      <c r="J143" s="8"/>
      <c r="K143" s="8"/>
      <c r="L143" s="35"/>
      <c r="M143" s="35"/>
      <c r="N143" s="35"/>
      <c r="O143" s="35"/>
      <c r="P143" s="22"/>
      <c r="Q143" s="18"/>
      <c r="R143" s="18"/>
      <c r="S143" s="46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</row>
    <row r="144" spans="1:29" s="6" customFormat="1" ht="30" x14ac:dyDescent="0.25">
      <c r="A144" s="71"/>
      <c r="B144" s="71"/>
      <c r="C144" s="35" t="s">
        <v>18</v>
      </c>
      <c r="D144" s="8">
        <f t="shared" si="58"/>
        <v>0</v>
      </c>
      <c r="E144" s="8"/>
      <c r="F144" s="8"/>
      <c r="G144" s="8"/>
      <c r="H144" s="8"/>
      <c r="I144" s="8"/>
      <c r="J144" s="8"/>
      <c r="K144" s="8"/>
      <c r="L144" s="35"/>
      <c r="M144" s="35"/>
      <c r="N144" s="35"/>
      <c r="O144" s="35"/>
      <c r="P144" s="22"/>
      <c r="Q144" s="18"/>
      <c r="R144" s="18"/>
      <c r="S144" s="46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</row>
    <row r="145" spans="1:29" s="6" customFormat="1" x14ac:dyDescent="0.25">
      <c r="A145" s="69" t="s">
        <v>70</v>
      </c>
      <c r="B145" s="69" t="s">
        <v>71</v>
      </c>
      <c r="C145" s="35" t="s">
        <v>14</v>
      </c>
      <c r="D145" s="8">
        <f t="shared" si="58"/>
        <v>110036.41</v>
      </c>
      <c r="E145" s="8">
        <f t="shared" ref="E145:O145" si="62">E146+E147+E148+E149</f>
        <v>0</v>
      </c>
      <c r="F145" s="8">
        <f t="shared" si="62"/>
        <v>110036.41</v>
      </c>
      <c r="G145" s="8">
        <f t="shared" si="62"/>
        <v>0</v>
      </c>
      <c r="H145" s="8">
        <f t="shared" si="62"/>
        <v>0</v>
      </c>
      <c r="I145" s="8">
        <f t="shared" si="62"/>
        <v>0</v>
      </c>
      <c r="J145" s="8">
        <f t="shared" si="62"/>
        <v>0</v>
      </c>
      <c r="K145" s="8">
        <f t="shared" si="62"/>
        <v>0</v>
      </c>
      <c r="L145" s="8">
        <f t="shared" si="62"/>
        <v>0</v>
      </c>
      <c r="M145" s="8">
        <f t="shared" si="62"/>
        <v>0</v>
      </c>
      <c r="N145" s="8">
        <f t="shared" si="62"/>
        <v>0</v>
      </c>
      <c r="O145" s="8">
        <f t="shared" si="62"/>
        <v>0</v>
      </c>
      <c r="P145" s="23"/>
      <c r="Q145" s="18"/>
      <c r="R145" s="18"/>
      <c r="S145" s="46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</row>
    <row r="146" spans="1:29" s="6" customFormat="1" x14ac:dyDescent="0.25">
      <c r="A146" s="70"/>
      <c r="B146" s="70"/>
      <c r="C146" s="35" t="s">
        <v>22</v>
      </c>
      <c r="D146" s="8">
        <f t="shared" si="58"/>
        <v>91200</v>
      </c>
      <c r="E146" s="8"/>
      <c r="F146" s="8">
        <v>91200</v>
      </c>
      <c r="G146" s="8"/>
      <c r="H146" s="8"/>
      <c r="I146" s="8"/>
      <c r="J146" s="8"/>
      <c r="K146" s="8"/>
      <c r="L146" s="35"/>
      <c r="M146" s="35"/>
      <c r="N146" s="35"/>
      <c r="O146" s="35"/>
      <c r="P146" s="22"/>
      <c r="Q146" s="18"/>
      <c r="R146" s="18"/>
      <c r="S146" s="46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</row>
    <row r="147" spans="1:29" s="6" customFormat="1" x14ac:dyDescent="0.25">
      <c r="A147" s="70"/>
      <c r="B147" s="70"/>
      <c r="C147" s="35" t="s">
        <v>16</v>
      </c>
      <c r="D147" s="8">
        <f t="shared" si="58"/>
        <v>0</v>
      </c>
      <c r="E147" s="8"/>
      <c r="F147" s="8"/>
      <c r="G147" s="8"/>
      <c r="H147" s="8"/>
      <c r="I147" s="8"/>
      <c r="J147" s="8"/>
      <c r="K147" s="8"/>
      <c r="L147" s="35"/>
      <c r="M147" s="35"/>
      <c r="N147" s="35"/>
      <c r="O147" s="35"/>
      <c r="P147" s="22"/>
      <c r="Q147" s="18"/>
      <c r="R147" s="18"/>
      <c r="S147" s="46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</row>
    <row r="148" spans="1:29" s="6" customFormat="1" ht="30" x14ac:dyDescent="0.25">
      <c r="A148" s="70"/>
      <c r="B148" s="70"/>
      <c r="C148" s="35" t="s">
        <v>17</v>
      </c>
      <c r="D148" s="8">
        <f t="shared" si="58"/>
        <v>18836.41</v>
      </c>
      <c r="E148" s="8"/>
      <c r="F148" s="8">
        <v>18836.41</v>
      </c>
      <c r="G148" s="8"/>
      <c r="H148" s="8"/>
      <c r="I148" s="8"/>
      <c r="J148" s="8"/>
      <c r="K148" s="8"/>
      <c r="L148" s="35"/>
      <c r="M148" s="35"/>
      <c r="N148" s="35"/>
      <c r="O148" s="35"/>
      <c r="P148" s="22"/>
      <c r="Q148" s="18"/>
      <c r="R148" s="18"/>
      <c r="S148" s="46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</row>
    <row r="149" spans="1:29" s="6" customFormat="1" ht="30" x14ac:dyDescent="0.25">
      <c r="A149" s="71"/>
      <c r="B149" s="71"/>
      <c r="C149" s="35" t="s">
        <v>18</v>
      </c>
      <c r="D149" s="8">
        <f t="shared" si="58"/>
        <v>0</v>
      </c>
      <c r="E149" s="8"/>
      <c r="F149" s="8"/>
      <c r="G149" s="8"/>
      <c r="H149" s="8"/>
      <c r="I149" s="8"/>
      <c r="J149" s="8"/>
      <c r="K149" s="8"/>
      <c r="L149" s="35"/>
      <c r="M149" s="35"/>
      <c r="N149" s="35"/>
      <c r="O149" s="35"/>
      <c r="P149" s="22"/>
      <c r="Q149" s="18"/>
      <c r="R149" s="18"/>
      <c r="S149" s="46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</row>
    <row r="150" spans="1:29" s="6" customFormat="1" x14ac:dyDescent="0.25">
      <c r="A150" s="69" t="s">
        <v>72</v>
      </c>
      <c r="B150" s="69" t="s">
        <v>73</v>
      </c>
      <c r="C150" s="35" t="s">
        <v>14</v>
      </c>
      <c r="D150" s="8">
        <f t="shared" si="58"/>
        <v>142044.65</v>
      </c>
      <c r="E150" s="8">
        <f t="shared" ref="E150:O150" si="63">E151+E152+E153+E154</f>
        <v>142044.65</v>
      </c>
      <c r="F150" s="8">
        <f t="shared" si="63"/>
        <v>0</v>
      </c>
      <c r="G150" s="8">
        <f t="shared" si="63"/>
        <v>0</v>
      </c>
      <c r="H150" s="8">
        <f t="shared" si="63"/>
        <v>0</v>
      </c>
      <c r="I150" s="8">
        <f t="shared" si="63"/>
        <v>0</v>
      </c>
      <c r="J150" s="8">
        <f t="shared" si="63"/>
        <v>0</v>
      </c>
      <c r="K150" s="8">
        <f t="shared" si="63"/>
        <v>0</v>
      </c>
      <c r="L150" s="8">
        <f t="shared" si="63"/>
        <v>0</v>
      </c>
      <c r="M150" s="8">
        <f t="shared" si="63"/>
        <v>0</v>
      </c>
      <c r="N150" s="8">
        <f t="shared" si="63"/>
        <v>0</v>
      </c>
      <c r="O150" s="8">
        <f t="shared" si="63"/>
        <v>0</v>
      </c>
      <c r="P150" s="23"/>
      <c r="Q150" s="18"/>
      <c r="R150" s="18"/>
      <c r="S150" s="46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</row>
    <row r="151" spans="1:29" s="6" customFormat="1" x14ac:dyDescent="0.25">
      <c r="A151" s="70"/>
      <c r="B151" s="70"/>
      <c r="C151" s="35" t="s">
        <v>22</v>
      </c>
      <c r="D151" s="8">
        <f t="shared" si="58"/>
        <v>0</v>
      </c>
      <c r="E151" s="8"/>
      <c r="F151" s="8"/>
      <c r="G151" s="8"/>
      <c r="H151" s="8"/>
      <c r="I151" s="8"/>
      <c r="J151" s="8"/>
      <c r="K151" s="8"/>
      <c r="L151" s="35"/>
      <c r="M151" s="35"/>
      <c r="N151" s="35"/>
      <c r="O151" s="35"/>
      <c r="P151" s="22"/>
      <c r="Q151" s="18"/>
      <c r="R151" s="18"/>
      <c r="S151" s="46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</row>
    <row r="152" spans="1:29" s="6" customFormat="1" x14ac:dyDescent="0.25">
      <c r="A152" s="70"/>
      <c r="B152" s="70"/>
      <c r="C152" s="35" t="s">
        <v>16</v>
      </c>
      <c r="D152" s="8">
        <f t="shared" si="58"/>
        <v>0</v>
      </c>
      <c r="E152" s="8"/>
      <c r="F152" s="8"/>
      <c r="G152" s="8"/>
      <c r="H152" s="8"/>
      <c r="I152" s="8"/>
      <c r="J152" s="8"/>
      <c r="K152" s="8"/>
      <c r="L152" s="35"/>
      <c r="M152" s="35"/>
      <c r="N152" s="35"/>
      <c r="O152" s="35"/>
      <c r="P152" s="22"/>
      <c r="Q152" s="18"/>
      <c r="R152" s="18"/>
      <c r="S152" s="46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</row>
    <row r="153" spans="1:29" s="6" customFormat="1" ht="30" x14ac:dyDescent="0.25">
      <c r="A153" s="70"/>
      <c r="B153" s="70"/>
      <c r="C153" s="35" t="s">
        <v>17</v>
      </c>
      <c r="D153" s="8">
        <f t="shared" si="58"/>
        <v>142044.65</v>
      </c>
      <c r="E153" s="8">
        <v>142044.65</v>
      </c>
      <c r="F153" s="8"/>
      <c r="G153" s="8"/>
      <c r="H153" s="8"/>
      <c r="I153" s="8"/>
      <c r="J153" s="8"/>
      <c r="K153" s="8"/>
      <c r="L153" s="35"/>
      <c r="M153" s="35"/>
      <c r="N153" s="35"/>
      <c r="O153" s="35"/>
      <c r="P153" s="22"/>
      <c r="Q153" s="18"/>
      <c r="R153" s="18"/>
      <c r="S153" s="46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</row>
    <row r="154" spans="1:29" s="6" customFormat="1" ht="30" x14ac:dyDescent="0.25">
      <c r="A154" s="71"/>
      <c r="B154" s="71"/>
      <c r="C154" s="35" t="s">
        <v>18</v>
      </c>
      <c r="D154" s="8">
        <f t="shared" si="58"/>
        <v>0</v>
      </c>
      <c r="E154" s="8"/>
      <c r="F154" s="8"/>
      <c r="G154" s="8"/>
      <c r="H154" s="8"/>
      <c r="I154" s="8"/>
      <c r="J154" s="8"/>
      <c r="K154" s="8"/>
      <c r="L154" s="35"/>
      <c r="M154" s="35"/>
      <c r="N154" s="35"/>
      <c r="O154" s="35"/>
      <c r="P154" s="22"/>
      <c r="Q154" s="18"/>
      <c r="R154" s="18"/>
      <c r="S154" s="46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</row>
    <row r="155" spans="1:29" s="6" customFormat="1" ht="25.5" customHeight="1" x14ac:dyDescent="0.25">
      <c r="A155" s="69" t="s">
        <v>74</v>
      </c>
      <c r="B155" s="69" t="s">
        <v>233</v>
      </c>
      <c r="C155" s="35" t="s">
        <v>14</v>
      </c>
      <c r="D155" s="8">
        <f t="shared" si="58"/>
        <v>195113.2</v>
      </c>
      <c r="E155" s="8">
        <f t="shared" ref="E155:O155" si="64">E156+E157+E158+E159</f>
        <v>0</v>
      </c>
      <c r="F155" s="8">
        <f t="shared" si="64"/>
        <v>0</v>
      </c>
      <c r="G155" s="8">
        <f t="shared" si="64"/>
        <v>0</v>
      </c>
      <c r="H155" s="8">
        <f t="shared" si="64"/>
        <v>93355.4</v>
      </c>
      <c r="I155" s="8">
        <f t="shared" si="64"/>
        <v>101757.8</v>
      </c>
      <c r="J155" s="8">
        <f t="shared" si="64"/>
        <v>0</v>
      </c>
      <c r="K155" s="8">
        <f t="shared" si="64"/>
        <v>0</v>
      </c>
      <c r="L155" s="8">
        <f t="shared" si="64"/>
        <v>0</v>
      </c>
      <c r="M155" s="8">
        <f t="shared" si="64"/>
        <v>0</v>
      </c>
      <c r="N155" s="8">
        <f t="shared" si="64"/>
        <v>0</v>
      </c>
      <c r="O155" s="8">
        <f t="shared" si="64"/>
        <v>0</v>
      </c>
      <c r="P155" s="23"/>
      <c r="Q155" s="18"/>
      <c r="R155" s="18"/>
      <c r="S155" s="46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</row>
    <row r="156" spans="1:29" s="6" customFormat="1" ht="23.25" customHeight="1" x14ac:dyDescent="0.25">
      <c r="A156" s="70"/>
      <c r="B156" s="70"/>
      <c r="C156" s="35" t="s">
        <v>22</v>
      </c>
      <c r="D156" s="8">
        <f t="shared" si="58"/>
        <v>0</v>
      </c>
      <c r="E156" s="8"/>
      <c r="F156" s="8"/>
      <c r="G156" s="8"/>
      <c r="H156" s="8"/>
      <c r="I156" s="8"/>
      <c r="J156" s="8"/>
      <c r="K156" s="8"/>
      <c r="L156" s="35"/>
      <c r="M156" s="35"/>
      <c r="N156" s="35"/>
      <c r="O156" s="35"/>
      <c r="P156" s="22"/>
      <c r="Q156" s="18"/>
      <c r="R156" s="18"/>
      <c r="S156" s="46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</row>
    <row r="157" spans="1:29" s="6" customFormat="1" x14ac:dyDescent="0.25">
      <c r="A157" s="70"/>
      <c r="B157" s="70"/>
      <c r="C157" s="35" t="s">
        <v>16</v>
      </c>
      <c r="D157" s="8">
        <f t="shared" si="58"/>
        <v>135662.1</v>
      </c>
      <c r="E157" s="8"/>
      <c r="F157" s="8"/>
      <c r="G157" s="8"/>
      <c r="H157" s="8">
        <v>64228.4</v>
      </c>
      <c r="I157" s="8">
        <v>71433.7</v>
      </c>
      <c r="J157" s="8"/>
      <c r="K157" s="8"/>
      <c r="L157" s="35"/>
      <c r="M157" s="35"/>
      <c r="N157" s="35"/>
      <c r="O157" s="35"/>
      <c r="P157" s="22"/>
      <c r="Q157" s="18"/>
      <c r="R157" s="18"/>
      <c r="S157" s="46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</row>
    <row r="158" spans="1:29" s="6" customFormat="1" ht="30" x14ac:dyDescent="0.25">
      <c r="A158" s="70"/>
      <c r="B158" s="70"/>
      <c r="C158" s="35" t="s">
        <v>17</v>
      </c>
      <c r="D158" s="8">
        <f t="shared" si="58"/>
        <v>59451.1</v>
      </c>
      <c r="E158" s="8"/>
      <c r="F158" s="8"/>
      <c r="G158" s="8"/>
      <c r="H158" s="8">
        <v>29127</v>
      </c>
      <c r="I158" s="8">
        <v>30324.1</v>
      </c>
      <c r="J158" s="8"/>
      <c r="K158" s="8"/>
      <c r="L158" s="35"/>
      <c r="M158" s="35"/>
      <c r="N158" s="35"/>
      <c r="O158" s="35"/>
      <c r="P158" s="22"/>
      <c r="Q158" s="18"/>
      <c r="R158" s="18"/>
      <c r="S158" s="46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</row>
    <row r="159" spans="1:29" s="6" customFormat="1" ht="30" x14ac:dyDescent="0.25">
      <c r="A159" s="71"/>
      <c r="B159" s="71"/>
      <c r="C159" s="35" t="s">
        <v>18</v>
      </c>
      <c r="D159" s="8">
        <f t="shared" si="58"/>
        <v>0</v>
      </c>
      <c r="E159" s="8"/>
      <c r="F159" s="8"/>
      <c r="G159" s="8"/>
      <c r="H159" s="8"/>
      <c r="I159" s="8"/>
      <c r="J159" s="8"/>
      <c r="K159" s="8"/>
      <c r="L159" s="35"/>
      <c r="M159" s="35"/>
      <c r="N159" s="35"/>
      <c r="O159" s="35"/>
      <c r="P159" s="22"/>
      <c r="Q159" s="18"/>
      <c r="R159" s="18"/>
      <c r="S159" s="46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</row>
    <row r="160" spans="1:29" s="6" customFormat="1" ht="23.25" customHeight="1" x14ac:dyDescent="0.25">
      <c r="A160" s="69" t="s">
        <v>75</v>
      </c>
      <c r="B160" s="69" t="s">
        <v>76</v>
      </c>
      <c r="C160" s="35" t="s">
        <v>14</v>
      </c>
      <c r="D160" s="8">
        <f t="shared" si="58"/>
        <v>125426.22</v>
      </c>
      <c r="E160" s="8">
        <f t="shared" ref="E160:O160" si="65">E161+E162+E163+E164</f>
        <v>125426.22</v>
      </c>
      <c r="F160" s="8">
        <f t="shared" si="65"/>
        <v>0</v>
      </c>
      <c r="G160" s="8">
        <f t="shared" si="65"/>
        <v>0</v>
      </c>
      <c r="H160" s="8">
        <f t="shared" si="65"/>
        <v>0</v>
      </c>
      <c r="I160" s="8">
        <f t="shared" si="65"/>
        <v>0</v>
      </c>
      <c r="J160" s="8">
        <f t="shared" si="65"/>
        <v>0</v>
      </c>
      <c r="K160" s="8">
        <f t="shared" si="65"/>
        <v>0</v>
      </c>
      <c r="L160" s="8">
        <f t="shared" si="65"/>
        <v>0</v>
      </c>
      <c r="M160" s="8">
        <f t="shared" si="65"/>
        <v>0</v>
      </c>
      <c r="N160" s="8">
        <f t="shared" si="65"/>
        <v>0</v>
      </c>
      <c r="O160" s="8">
        <f t="shared" si="65"/>
        <v>0</v>
      </c>
      <c r="P160" s="23"/>
      <c r="Q160" s="18"/>
      <c r="R160" s="18"/>
      <c r="S160" s="46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</row>
    <row r="161" spans="1:29" s="6" customFormat="1" x14ac:dyDescent="0.25">
      <c r="A161" s="70"/>
      <c r="B161" s="70"/>
      <c r="C161" s="35" t="s">
        <v>22</v>
      </c>
      <c r="D161" s="8">
        <f t="shared" si="58"/>
        <v>103570.46</v>
      </c>
      <c r="E161" s="8">
        <v>103570.46</v>
      </c>
      <c r="F161" s="8"/>
      <c r="G161" s="8"/>
      <c r="H161" s="8"/>
      <c r="I161" s="8"/>
      <c r="J161" s="8"/>
      <c r="K161" s="8"/>
      <c r="L161" s="35"/>
      <c r="M161" s="35"/>
      <c r="N161" s="35"/>
      <c r="O161" s="35"/>
      <c r="P161" s="22"/>
      <c r="Q161" s="18"/>
      <c r="R161" s="18"/>
      <c r="S161" s="46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</row>
    <row r="162" spans="1:29" s="6" customFormat="1" ht="24.75" customHeight="1" x14ac:dyDescent="0.25">
      <c r="A162" s="70"/>
      <c r="B162" s="70"/>
      <c r="C162" s="35" t="s">
        <v>16</v>
      </c>
      <c r="D162" s="8">
        <f t="shared" si="58"/>
        <v>0</v>
      </c>
      <c r="E162" s="8"/>
      <c r="F162" s="8"/>
      <c r="G162" s="8"/>
      <c r="H162" s="8"/>
      <c r="I162" s="8"/>
      <c r="J162" s="8"/>
      <c r="K162" s="8"/>
      <c r="L162" s="35"/>
      <c r="M162" s="35"/>
      <c r="N162" s="35"/>
      <c r="O162" s="35"/>
      <c r="P162" s="22"/>
      <c r="Q162" s="18"/>
      <c r="R162" s="18"/>
      <c r="S162" s="46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</row>
    <row r="163" spans="1:29" s="6" customFormat="1" ht="30" x14ac:dyDescent="0.25">
      <c r="A163" s="70"/>
      <c r="B163" s="70"/>
      <c r="C163" s="35" t="s">
        <v>17</v>
      </c>
      <c r="D163" s="8">
        <f t="shared" si="58"/>
        <v>21855.759999999998</v>
      </c>
      <c r="E163" s="8">
        <v>21855.759999999998</v>
      </c>
      <c r="F163" s="8"/>
      <c r="G163" s="8"/>
      <c r="H163" s="8"/>
      <c r="I163" s="8"/>
      <c r="J163" s="8"/>
      <c r="K163" s="8"/>
      <c r="L163" s="35"/>
      <c r="M163" s="35"/>
      <c r="N163" s="35"/>
      <c r="O163" s="35"/>
      <c r="P163" s="22"/>
      <c r="Q163" s="18"/>
      <c r="R163" s="18"/>
      <c r="S163" s="46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</row>
    <row r="164" spans="1:29" s="6" customFormat="1" ht="30" x14ac:dyDescent="0.25">
      <c r="A164" s="71"/>
      <c r="B164" s="71"/>
      <c r="C164" s="35" t="s">
        <v>18</v>
      </c>
      <c r="D164" s="8">
        <f t="shared" si="58"/>
        <v>0</v>
      </c>
      <c r="E164" s="8"/>
      <c r="F164" s="8"/>
      <c r="G164" s="8"/>
      <c r="H164" s="8"/>
      <c r="I164" s="8"/>
      <c r="J164" s="8"/>
      <c r="K164" s="8"/>
      <c r="L164" s="35"/>
      <c r="M164" s="35"/>
      <c r="N164" s="35"/>
      <c r="O164" s="35"/>
      <c r="P164" s="22"/>
      <c r="Q164" s="18"/>
      <c r="R164" s="18"/>
      <c r="S164" s="46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</row>
    <row r="165" spans="1:29" s="6" customFormat="1" ht="27" customHeight="1" x14ac:dyDescent="0.25">
      <c r="A165" s="69" t="s">
        <v>77</v>
      </c>
      <c r="B165" s="69" t="s">
        <v>78</v>
      </c>
      <c r="C165" s="35" t="s">
        <v>14</v>
      </c>
      <c r="D165" s="8">
        <f t="shared" si="58"/>
        <v>68354.100000000006</v>
      </c>
      <c r="E165" s="8">
        <f t="shared" ref="E165:O165" si="66">E166+E167+E168+E169</f>
        <v>0</v>
      </c>
      <c r="F165" s="8">
        <f t="shared" si="66"/>
        <v>0</v>
      </c>
      <c r="G165" s="8">
        <f t="shared" si="66"/>
        <v>0</v>
      </c>
      <c r="H165" s="8">
        <f t="shared" si="66"/>
        <v>0</v>
      </c>
      <c r="I165" s="8">
        <f t="shared" si="66"/>
        <v>68354.100000000006</v>
      </c>
      <c r="J165" s="8">
        <f t="shared" si="66"/>
        <v>0</v>
      </c>
      <c r="K165" s="8">
        <f t="shared" si="66"/>
        <v>0</v>
      </c>
      <c r="L165" s="8">
        <f t="shared" si="66"/>
        <v>0</v>
      </c>
      <c r="M165" s="8">
        <f t="shared" si="66"/>
        <v>0</v>
      </c>
      <c r="N165" s="8">
        <f t="shared" si="66"/>
        <v>0</v>
      </c>
      <c r="O165" s="8">
        <f t="shared" si="66"/>
        <v>0</v>
      </c>
      <c r="P165" s="23"/>
      <c r="Q165" s="18"/>
      <c r="R165" s="18"/>
      <c r="S165" s="46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</row>
    <row r="166" spans="1:29" s="6" customFormat="1" ht="27.75" customHeight="1" x14ac:dyDescent="0.25">
      <c r="A166" s="70"/>
      <c r="B166" s="70"/>
      <c r="C166" s="35" t="s">
        <v>22</v>
      </c>
      <c r="D166" s="8">
        <f t="shared" si="58"/>
        <v>0</v>
      </c>
      <c r="E166" s="8"/>
      <c r="F166" s="8"/>
      <c r="G166" s="8"/>
      <c r="H166" s="8"/>
      <c r="I166" s="8"/>
      <c r="J166" s="8"/>
      <c r="K166" s="8"/>
      <c r="L166" s="35"/>
      <c r="M166" s="35"/>
      <c r="N166" s="35"/>
      <c r="O166" s="35"/>
      <c r="P166" s="22"/>
      <c r="Q166" s="18"/>
      <c r="R166" s="18"/>
      <c r="S166" s="46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</row>
    <row r="167" spans="1:29" s="6" customFormat="1" ht="23.25" customHeight="1" x14ac:dyDescent="0.25">
      <c r="A167" s="70"/>
      <c r="B167" s="70"/>
      <c r="C167" s="35" t="s">
        <v>16</v>
      </c>
      <c r="D167" s="8">
        <f t="shared" si="58"/>
        <v>47984.2</v>
      </c>
      <c r="E167" s="8"/>
      <c r="F167" s="8"/>
      <c r="G167" s="8"/>
      <c r="H167" s="8"/>
      <c r="I167" s="8">
        <v>47984.2</v>
      </c>
      <c r="J167" s="8"/>
      <c r="K167" s="8"/>
      <c r="L167" s="35"/>
      <c r="M167" s="35"/>
      <c r="N167" s="35"/>
      <c r="O167" s="35"/>
      <c r="P167" s="22"/>
      <c r="Q167" s="18"/>
      <c r="R167" s="18"/>
      <c r="S167" s="46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</row>
    <row r="168" spans="1:29" s="6" customFormat="1" ht="30" x14ac:dyDescent="0.25">
      <c r="A168" s="70"/>
      <c r="B168" s="70"/>
      <c r="C168" s="35" t="s">
        <v>17</v>
      </c>
      <c r="D168" s="8">
        <f t="shared" si="58"/>
        <v>20369.900000000001</v>
      </c>
      <c r="E168" s="8"/>
      <c r="F168" s="8"/>
      <c r="G168" s="8"/>
      <c r="H168" s="8"/>
      <c r="I168" s="8">
        <v>20369.900000000001</v>
      </c>
      <c r="J168" s="8"/>
      <c r="K168" s="8"/>
      <c r="L168" s="35"/>
      <c r="M168" s="35"/>
      <c r="N168" s="35"/>
      <c r="O168" s="35"/>
      <c r="P168" s="22"/>
      <c r="Q168" s="18"/>
      <c r="R168" s="18"/>
      <c r="S168" s="46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</row>
    <row r="169" spans="1:29" s="6" customFormat="1" ht="30" x14ac:dyDescent="0.25">
      <c r="A169" s="71"/>
      <c r="B169" s="71"/>
      <c r="C169" s="35" t="s">
        <v>18</v>
      </c>
      <c r="D169" s="8">
        <f t="shared" si="58"/>
        <v>0</v>
      </c>
      <c r="E169" s="8"/>
      <c r="F169" s="8"/>
      <c r="G169" s="8"/>
      <c r="H169" s="8"/>
      <c r="I169" s="8"/>
      <c r="J169" s="8"/>
      <c r="K169" s="8"/>
      <c r="L169" s="35"/>
      <c r="M169" s="35"/>
      <c r="N169" s="35"/>
      <c r="O169" s="35"/>
      <c r="P169" s="22"/>
      <c r="Q169" s="18"/>
      <c r="R169" s="18"/>
      <c r="S169" s="46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</row>
    <row r="170" spans="1:29" s="6" customFormat="1" ht="24.75" customHeight="1" x14ac:dyDescent="0.25">
      <c r="A170" s="69" t="s">
        <v>79</v>
      </c>
      <c r="B170" s="84" t="s">
        <v>235</v>
      </c>
      <c r="C170" s="35" t="s">
        <v>14</v>
      </c>
      <c r="D170" s="8">
        <f t="shared" si="58"/>
        <v>100943.1</v>
      </c>
      <c r="E170" s="8">
        <f t="shared" ref="E170:O170" si="67">E171+E172+E173+E174</f>
        <v>0</v>
      </c>
      <c r="F170" s="8">
        <f t="shared" si="67"/>
        <v>0</v>
      </c>
      <c r="G170" s="8">
        <f t="shared" si="67"/>
        <v>0</v>
      </c>
      <c r="H170" s="8">
        <f t="shared" si="67"/>
        <v>0</v>
      </c>
      <c r="I170" s="8">
        <f t="shared" si="67"/>
        <v>0</v>
      </c>
      <c r="J170" s="8">
        <f t="shared" si="67"/>
        <v>0</v>
      </c>
      <c r="K170" s="8">
        <f t="shared" si="67"/>
        <v>15956.5</v>
      </c>
      <c r="L170" s="8">
        <f t="shared" si="67"/>
        <v>84986.6</v>
      </c>
      <c r="M170" s="8">
        <f t="shared" si="67"/>
        <v>0</v>
      </c>
      <c r="N170" s="8">
        <f t="shared" si="67"/>
        <v>0</v>
      </c>
      <c r="O170" s="8">
        <f t="shared" si="67"/>
        <v>0</v>
      </c>
      <c r="P170" s="23"/>
      <c r="Q170" s="18"/>
      <c r="R170" s="18"/>
      <c r="S170" s="46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</row>
    <row r="171" spans="1:29" s="6" customFormat="1" ht="23.25" customHeight="1" x14ac:dyDescent="0.25">
      <c r="A171" s="70"/>
      <c r="B171" s="85"/>
      <c r="C171" s="35" t="s">
        <v>22</v>
      </c>
      <c r="D171" s="8">
        <f t="shared" si="58"/>
        <v>0</v>
      </c>
      <c r="E171" s="8"/>
      <c r="F171" s="8"/>
      <c r="G171" s="8"/>
      <c r="H171" s="8"/>
      <c r="I171" s="8"/>
      <c r="J171" s="8"/>
      <c r="K171" s="8">
        <v>0</v>
      </c>
      <c r="L171" s="19"/>
      <c r="M171" s="35"/>
      <c r="N171" s="35"/>
      <c r="O171" s="35"/>
      <c r="P171" s="22"/>
      <c r="Q171" s="18"/>
      <c r="R171" s="18"/>
      <c r="S171" s="46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</row>
    <row r="172" spans="1:29" s="6" customFormat="1" ht="23.25" customHeight="1" x14ac:dyDescent="0.25">
      <c r="A172" s="70"/>
      <c r="B172" s="85"/>
      <c r="C172" s="35" t="s">
        <v>16</v>
      </c>
      <c r="D172" s="8">
        <f t="shared" si="58"/>
        <v>74904.5</v>
      </c>
      <c r="E172" s="8"/>
      <c r="F172" s="8"/>
      <c r="G172" s="8"/>
      <c r="H172" s="8"/>
      <c r="I172" s="8"/>
      <c r="J172" s="8"/>
      <c r="K172" s="8">
        <v>11504.5</v>
      </c>
      <c r="L172" s="19">
        <v>63400</v>
      </c>
      <c r="M172" s="35"/>
      <c r="N172" s="35"/>
      <c r="O172" s="35"/>
      <c r="P172" s="22"/>
      <c r="Q172" s="18"/>
      <c r="R172" s="18"/>
      <c r="S172" s="46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</row>
    <row r="173" spans="1:29" s="6" customFormat="1" ht="28.5" customHeight="1" x14ac:dyDescent="0.25">
      <c r="A173" s="70"/>
      <c r="B173" s="85"/>
      <c r="C173" s="35" t="s">
        <v>17</v>
      </c>
      <c r="D173" s="8">
        <f t="shared" si="58"/>
        <v>26038.6</v>
      </c>
      <c r="E173" s="8"/>
      <c r="F173" s="8"/>
      <c r="G173" s="8"/>
      <c r="H173" s="8"/>
      <c r="I173" s="8"/>
      <c r="J173" s="8"/>
      <c r="K173" s="8">
        <v>4452</v>
      </c>
      <c r="L173" s="19">
        <v>21586.6</v>
      </c>
      <c r="M173" s="35"/>
      <c r="N173" s="35"/>
      <c r="O173" s="35"/>
      <c r="P173" s="22"/>
      <c r="Q173" s="18"/>
      <c r="R173" s="18"/>
      <c r="S173" s="46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</row>
    <row r="174" spans="1:29" s="6" customFormat="1" ht="30.75" customHeight="1" x14ac:dyDescent="0.25">
      <c r="A174" s="71"/>
      <c r="B174" s="86"/>
      <c r="C174" s="35" t="s">
        <v>18</v>
      </c>
      <c r="D174" s="8">
        <f t="shared" si="58"/>
        <v>0</v>
      </c>
      <c r="E174" s="8"/>
      <c r="F174" s="8"/>
      <c r="G174" s="8"/>
      <c r="H174" s="8"/>
      <c r="I174" s="8"/>
      <c r="J174" s="8"/>
      <c r="K174" s="8">
        <v>0</v>
      </c>
      <c r="L174" s="20"/>
      <c r="M174" s="35"/>
      <c r="N174" s="7"/>
      <c r="O174" s="35"/>
      <c r="P174" s="22"/>
      <c r="Q174" s="18"/>
      <c r="R174" s="18"/>
      <c r="S174" s="46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</row>
    <row r="175" spans="1:29" s="6" customFormat="1" ht="27.75" customHeight="1" x14ac:dyDescent="0.25">
      <c r="A175" s="69" t="s">
        <v>80</v>
      </c>
      <c r="B175" s="69" t="s">
        <v>81</v>
      </c>
      <c r="C175" s="35" t="s">
        <v>14</v>
      </c>
      <c r="D175" s="8">
        <f t="shared" si="58"/>
        <v>36000</v>
      </c>
      <c r="E175" s="8">
        <f t="shared" ref="E175:O175" si="68">E176+E177+E178+E179</f>
        <v>36000</v>
      </c>
      <c r="F175" s="8">
        <f t="shared" si="68"/>
        <v>0</v>
      </c>
      <c r="G175" s="8">
        <f t="shared" si="68"/>
        <v>0</v>
      </c>
      <c r="H175" s="8">
        <f t="shared" si="68"/>
        <v>0</v>
      </c>
      <c r="I175" s="8">
        <f t="shared" si="68"/>
        <v>0</v>
      </c>
      <c r="J175" s="8">
        <f t="shared" si="68"/>
        <v>0</v>
      </c>
      <c r="K175" s="8">
        <f t="shared" si="68"/>
        <v>0</v>
      </c>
      <c r="L175" s="8">
        <f t="shared" si="68"/>
        <v>0</v>
      </c>
      <c r="M175" s="8">
        <f t="shared" si="68"/>
        <v>0</v>
      </c>
      <c r="N175" s="8">
        <f t="shared" si="68"/>
        <v>0</v>
      </c>
      <c r="O175" s="8">
        <f t="shared" si="68"/>
        <v>0</v>
      </c>
      <c r="P175" s="23"/>
      <c r="Q175" s="18"/>
      <c r="R175" s="18"/>
      <c r="S175" s="46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</row>
    <row r="176" spans="1:29" s="6" customFormat="1" ht="33" customHeight="1" x14ac:dyDescent="0.25">
      <c r="A176" s="70"/>
      <c r="B176" s="70"/>
      <c r="C176" s="35" t="s">
        <v>22</v>
      </c>
      <c r="D176" s="8">
        <f t="shared" si="58"/>
        <v>0</v>
      </c>
      <c r="E176" s="8"/>
      <c r="F176" s="8"/>
      <c r="G176" s="8"/>
      <c r="H176" s="8"/>
      <c r="I176" s="8"/>
      <c r="J176" s="8"/>
      <c r="K176" s="8"/>
      <c r="L176" s="35"/>
      <c r="M176" s="35"/>
      <c r="N176" s="35"/>
      <c r="O176" s="35"/>
      <c r="P176" s="22"/>
      <c r="Q176" s="18"/>
      <c r="R176" s="18"/>
      <c r="S176" s="46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</row>
    <row r="177" spans="1:29" s="6" customFormat="1" ht="35.25" customHeight="1" x14ac:dyDescent="0.25">
      <c r="A177" s="70"/>
      <c r="B177" s="70"/>
      <c r="C177" s="35" t="s">
        <v>16</v>
      </c>
      <c r="D177" s="8">
        <f t="shared" si="58"/>
        <v>0</v>
      </c>
      <c r="E177" s="8"/>
      <c r="F177" s="8"/>
      <c r="G177" s="8"/>
      <c r="H177" s="8"/>
      <c r="I177" s="8"/>
      <c r="J177" s="8"/>
      <c r="K177" s="8"/>
      <c r="L177" s="35"/>
      <c r="M177" s="35"/>
      <c r="N177" s="35"/>
      <c r="O177" s="35"/>
      <c r="P177" s="22"/>
      <c r="Q177" s="18"/>
      <c r="R177" s="18"/>
      <c r="S177" s="46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</row>
    <row r="178" spans="1:29" s="6" customFormat="1" ht="40.5" customHeight="1" x14ac:dyDescent="0.25">
      <c r="A178" s="70"/>
      <c r="B178" s="70"/>
      <c r="C178" s="35" t="s">
        <v>17</v>
      </c>
      <c r="D178" s="8">
        <f t="shared" si="58"/>
        <v>0</v>
      </c>
      <c r="E178" s="8"/>
      <c r="F178" s="8"/>
      <c r="G178" s="8"/>
      <c r="H178" s="8"/>
      <c r="I178" s="8"/>
      <c r="J178" s="8"/>
      <c r="K178" s="8"/>
      <c r="L178" s="35"/>
      <c r="M178" s="35"/>
      <c r="N178" s="35"/>
      <c r="O178" s="35"/>
      <c r="P178" s="22"/>
      <c r="Q178" s="18"/>
      <c r="R178" s="18"/>
      <c r="S178" s="46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</row>
    <row r="179" spans="1:29" s="6" customFormat="1" ht="30" x14ac:dyDescent="0.25">
      <c r="A179" s="71"/>
      <c r="B179" s="71"/>
      <c r="C179" s="35" t="s">
        <v>18</v>
      </c>
      <c r="D179" s="8">
        <f t="shared" si="58"/>
        <v>36000</v>
      </c>
      <c r="E179" s="8">
        <v>36000</v>
      </c>
      <c r="F179" s="8"/>
      <c r="G179" s="8"/>
      <c r="H179" s="8"/>
      <c r="I179" s="8"/>
      <c r="J179" s="8"/>
      <c r="K179" s="8"/>
      <c r="L179" s="35"/>
      <c r="M179" s="35"/>
      <c r="N179" s="35"/>
      <c r="O179" s="35"/>
      <c r="P179" s="22"/>
      <c r="Q179" s="18"/>
      <c r="R179" s="18"/>
      <c r="S179" s="46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</row>
    <row r="180" spans="1:29" s="6" customFormat="1" ht="31.5" customHeight="1" x14ac:dyDescent="0.25">
      <c r="A180" s="69" t="s">
        <v>82</v>
      </c>
      <c r="B180" s="69" t="s">
        <v>83</v>
      </c>
      <c r="C180" s="35" t="s">
        <v>14</v>
      </c>
      <c r="D180" s="8">
        <f t="shared" si="58"/>
        <v>25190.799999999999</v>
      </c>
      <c r="E180" s="8">
        <f t="shared" ref="E180:O180" si="69">E181+E182+E183+E184</f>
        <v>0</v>
      </c>
      <c r="F180" s="8">
        <f t="shared" si="69"/>
        <v>0</v>
      </c>
      <c r="G180" s="8">
        <f t="shared" si="69"/>
        <v>0</v>
      </c>
      <c r="H180" s="8">
        <f t="shared" si="69"/>
        <v>25190.799999999999</v>
      </c>
      <c r="I180" s="8">
        <f t="shared" si="69"/>
        <v>0</v>
      </c>
      <c r="J180" s="8">
        <f t="shared" si="69"/>
        <v>0</v>
      </c>
      <c r="K180" s="8">
        <f t="shared" si="69"/>
        <v>0</v>
      </c>
      <c r="L180" s="8">
        <f t="shared" si="69"/>
        <v>0</v>
      </c>
      <c r="M180" s="8">
        <f t="shared" si="69"/>
        <v>0</v>
      </c>
      <c r="N180" s="8">
        <f t="shared" si="69"/>
        <v>0</v>
      </c>
      <c r="O180" s="8">
        <f t="shared" si="69"/>
        <v>0</v>
      </c>
      <c r="P180" s="23"/>
      <c r="Q180" s="18"/>
      <c r="R180" s="18"/>
      <c r="S180" s="46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</row>
    <row r="181" spans="1:29" s="6" customFormat="1" ht="32.25" customHeight="1" x14ac:dyDescent="0.25">
      <c r="A181" s="70"/>
      <c r="B181" s="70"/>
      <c r="C181" s="35" t="s">
        <v>22</v>
      </c>
      <c r="D181" s="8">
        <f t="shared" si="58"/>
        <v>0</v>
      </c>
      <c r="E181" s="8"/>
      <c r="F181" s="8"/>
      <c r="G181" s="8"/>
      <c r="H181" s="8"/>
      <c r="I181" s="8"/>
      <c r="J181" s="8"/>
      <c r="K181" s="8"/>
      <c r="L181" s="35"/>
      <c r="M181" s="35"/>
      <c r="N181" s="35"/>
      <c r="O181" s="35"/>
      <c r="P181" s="22"/>
      <c r="Q181" s="18"/>
      <c r="R181" s="18"/>
      <c r="S181" s="46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</row>
    <row r="182" spans="1:29" s="6" customFormat="1" ht="31.5" customHeight="1" x14ac:dyDescent="0.25">
      <c r="A182" s="70"/>
      <c r="B182" s="70"/>
      <c r="C182" s="35" t="s">
        <v>16</v>
      </c>
      <c r="D182" s="8">
        <f t="shared" si="58"/>
        <v>0</v>
      </c>
      <c r="E182" s="8"/>
      <c r="F182" s="8"/>
      <c r="G182" s="8"/>
      <c r="H182" s="8"/>
      <c r="I182" s="8"/>
      <c r="J182" s="8"/>
      <c r="K182" s="8"/>
      <c r="L182" s="35"/>
      <c r="M182" s="35"/>
      <c r="N182" s="35"/>
      <c r="O182" s="35"/>
      <c r="P182" s="22"/>
      <c r="Q182" s="18"/>
      <c r="R182" s="18"/>
      <c r="S182" s="46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</row>
    <row r="183" spans="1:29" s="6" customFormat="1" ht="48.75" customHeight="1" x14ac:dyDescent="0.25">
      <c r="A183" s="70"/>
      <c r="B183" s="70"/>
      <c r="C183" s="35" t="s">
        <v>17</v>
      </c>
      <c r="D183" s="8">
        <f t="shared" si="58"/>
        <v>25190.799999999999</v>
      </c>
      <c r="E183" s="8"/>
      <c r="F183" s="8"/>
      <c r="G183" s="8"/>
      <c r="H183" s="8">
        <v>25190.799999999999</v>
      </c>
      <c r="I183" s="8"/>
      <c r="J183" s="8"/>
      <c r="K183" s="8"/>
      <c r="L183" s="35"/>
      <c r="M183" s="35"/>
      <c r="N183" s="35"/>
      <c r="O183" s="35"/>
      <c r="P183" s="22"/>
      <c r="Q183" s="18"/>
      <c r="R183" s="18"/>
      <c r="S183" s="46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</row>
    <row r="184" spans="1:29" s="6" customFormat="1" ht="43.5" customHeight="1" x14ac:dyDescent="0.25">
      <c r="A184" s="71"/>
      <c r="B184" s="71"/>
      <c r="C184" s="35" t="s">
        <v>18</v>
      </c>
      <c r="D184" s="8">
        <f t="shared" ref="D184:D247" si="70">SUM(E184:O184)</f>
        <v>0</v>
      </c>
      <c r="E184" s="8"/>
      <c r="F184" s="8"/>
      <c r="G184" s="8"/>
      <c r="H184" s="8"/>
      <c r="I184" s="8"/>
      <c r="J184" s="8"/>
      <c r="K184" s="8"/>
      <c r="L184" s="35"/>
      <c r="M184" s="35"/>
      <c r="N184" s="35"/>
      <c r="O184" s="35"/>
      <c r="P184" s="22"/>
      <c r="Q184" s="18"/>
      <c r="R184" s="18"/>
      <c r="S184" s="46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</row>
    <row r="185" spans="1:29" s="6" customFormat="1" ht="34.5" customHeight="1" x14ac:dyDescent="0.25">
      <c r="A185" s="69" t="s">
        <v>84</v>
      </c>
      <c r="B185" s="75" t="s">
        <v>85</v>
      </c>
      <c r="C185" s="35" t="s">
        <v>14</v>
      </c>
      <c r="D185" s="8">
        <f t="shared" si="70"/>
        <v>659306.9</v>
      </c>
      <c r="E185" s="8">
        <f t="shared" ref="E185:O185" si="71">E186+E187+E188+E189</f>
        <v>115951.18</v>
      </c>
      <c r="F185" s="8">
        <f t="shared" si="71"/>
        <v>49634.18</v>
      </c>
      <c r="G185" s="8">
        <f t="shared" si="71"/>
        <v>34453.56</v>
      </c>
      <c r="H185" s="8">
        <f t="shared" si="71"/>
        <v>45901.17</v>
      </c>
      <c r="I185" s="8">
        <f t="shared" si="71"/>
        <v>47132.38</v>
      </c>
      <c r="J185" s="8">
        <f t="shared" si="71"/>
        <v>66694.27</v>
      </c>
      <c r="K185" s="8">
        <f t="shared" si="71"/>
        <v>74156.11</v>
      </c>
      <c r="L185" s="8">
        <f t="shared" si="71"/>
        <v>63361.47</v>
      </c>
      <c r="M185" s="8">
        <f t="shared" si="71"/>
        <v>61021.279999999999</v>
      </c>
      <c r="N185" s="8">
        <f t="shared" si="71"/>
        <v>51181.3</v>
      </c>
      <c r="O185" s="8">
        <f t="shared" si="71"/>
        <v>49820</v>
      </c>
      <c r="P185" s="23"/>
      <c r="Q185" s="18"/>
      <c r="R185" s="18"/>
      <c r="S185" s="46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</row>
    <row r="186" spans="1:29" s="6" customFormat="1" ht="30" customHeight="1" x14ac:dyDescent="0.25">
      <c r="A186" s="70"/>
      <c r="B186" s="76"/>
      <c r="C186" s="35" t="s">
        <v>22</v>
      </c>
      <c r="D186" s="8">
        <f t="shared" si="70"/>
        <v>28146.720000000001</v>
      </c>
      <c r="E186" s="8">
        <f>E191+E196</f>
        <v>18670.88</v>
      </c>
      <c r="F186" s="8">
        <f t="shared" ref="F186:K186" si="72">F191+F196</f>
        <v>4251.3500000000004</v>
      </c>
      <c r="G186" s="8">
        <f t="shared" si="72"/>
        <v>2723.32</v>
      </c>
      <c r="H186" s="8">
        <f t="shared" si="72"/>
        <v>1256.58</v>
      </c>
      <c r="I186" s="8">
        <f t="shared" si="72"/>
        <v>407.3</v>
      </c>
      <c r="J186" s="8">
        <f t="shared" si="72"/>
        <v>379.81</v>
      </c>
      <c r="K186" s="8">
        <f t="shared" si="72"/>
        <v>457.48</v>
      </c>
      <c r="L186" s="8">
        <f>L191+L196</f>
        <v>0</v>
      </c>
      <c r="M186" s="8">
        <f t="shared" ref="M186:O187" si="73">M191+M196</f>
        <v>0</v>
      </c>
      <c r="N186" s="8">
        <f t="shared" si="73"/>
        <v>0</v>
      </c>
      <c r="O186" s="8">
        <f t="shared" si="73"/>
        <v>0</v>
      </c>
      <c r="P186" s="23"/>
      <c r="Q186" s="18"/>
      <c r="R186" s="18"/>
      <c r="S186" s="46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</row>
    <row r="187" spans="1:29" s="6" customFormat="1" ht="28.5" customHeight="1" x14ac:dyDescent="0.25">
      <c r="A187" s="70"/>
      <c r="B187" s="76"/>
      <c r="C187" s="35" t="s">
        <v>16</v>
      </c>
      <c r="D187" s="8">
        <f t="shared" si="70"/>
        <v>207979.27</v>
      </c>
      <c r="E187" s="8">
        <f t="shared" ref="E187:O189" si="74">E192+E197</f>
        <v>49350.2</v>
      </c>
      <c r="F187" s="8">
        <f t="shared" si="74"/>
        <v>15969.13</v>
      </c>
      <c r="G187" s="8">
        <f t="shared" si="74"/>
        <v>5931.7</v>
      </c>
      <c r="H187" s="8">
        <f t="shared" si="74"/>
        <v>20543.73</v>
      </c>
      <c r="I187" s="8">
        <f t="shared" si="74"/>
        <v>17093.48</v>
      </c>
      <c r="J187" s="8">
        <f t="shared" si="74"/>
        <v>19888.28</v>
      </c>
      <c r="K187" s="8">
        <f t="shared" si="74"/>
        <v>15540.2</v>
      </c>
      <c r="L187" s="8">
        <f t="shared" si="74"/>
        <v>18025.79</v>
      </c>
      <c r="M187" s="8">
        <f t="shared" si="73"/>
        <v>15201.46</v>
      </c>
      <c r="N187" s="8">
        <f t="shared" si="74"/>
        <v>20582.3</v>
      </c>
      <c r="O187" s="8">
        <f t="shared" si="74"/>
        <v>9853</v>
      </c>
      <c r="P187" s="23"/>
      <c r="Q187" s="18"/>
      <c r="R187" s="18"/>
      <c r="S187" s="46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</row>
    <row r="188" spans="1:29" s="6" customFormat="1" ht="39.75" customHeight="1" x14ac:dyDescent="0.25">
      <c r="A188" s="70"/>
      <c r="B188" s="76"/>
      <c r="C188" s="35" t="s">
        <v>17</v>
      </c>
      <c r="D188" s="8">
        <f t="shared" si="70"/>
        <v>285501.23</v>
      </c>
      <c r="E188" s="8">
        <f t="shared" si="74"/>
        <v>43199.9</v>
      </c>
      <c r="F188" s="8">
        <f t="shared" si="74"/>
        <v>25948</v>
      </c>
      <c r="G188" s="8">
        <f t="shared" si="74"/>
        <v>21507.51</v>
      </c>
      <c r="H188" s="8">
        <f t="shared" si="74"/>
        <v>17052.599999999999</v>
      </c>
      <c r="I188" s="8">
        <f t="shared" si="74"/>
        <v>21615.15</v>
      </c>
      <c r="J188" s="8">
        <f t="shared" si="74"/>
        <v>20168.59</v>
      </c>
      <c r="K188" s="8">
        <f t="shared" si="74"/>
        <v>23945.25</v>
      </c>
      <c r="L188" s="8">
        <f t="shared" si="74"/>
        <v>27032.880000000001</v>
      </c>
      <c r="M188" s="8">
        <f t="shared" si="74"/>
        <v>32545.35</v>
      </c>
      <c r="N188" s="8">
        <f t="shared" si="74"/>
        <v>21559</v>
      </c>
      <c r="O188" s="8">
        <f t="shared" si="74"/>
        <v>30927</v>
      </c>
      <c r="P188" s="23"/>
      <c r="Q188" s="18"/>
      <c r="R188" s="18"/>
      <c r="S188" s="46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</row>
    <row r="189" spans="1:29" s="6" customFormat="1" ht="30" x14ac:dyDescent="0.25">
      <c r="A189" s="71"/>
      <c r="B189" s="77"/>
      <c r="C189" s="35" t="s">
        <v>18</v>
      </c>
      <c r="D189" s="8">
        <f t="shared" si="70"/>
        <v>137679.67999999999</v>
      </c>
      <c r="E189" s="8">
        <f t="shared" si="74"/>
        <v>4730.2</v>
      </c>
      <c r="F189" s="8">
        <f t="shared" si="74"/>
        <v>3465.7</v>
      </c>
      <c r="G189" s="8">
        <f t="shared" si="74"/>
        <v>4291.03</v>
      </c>
      <c r="H189" s="8">
        <f t="shared" si="74"/>
        <v>7048.26</v>
      </c>
      <c r="I189" s="8">
        <f t="shared" si="74"/>
        <v>8016.45</v>
      </c>
      <c r="J189" s="8">
        <f t="shared" si="74"/>
        <v>26257.59</v>
      </c>
      <c r="K189" s="8">
        <f t="shared" si="74"/>
        <v>34213.18</v>
      </c>
      <c r="L189" s="8">
        <f t="shared" si="74"/>
        <v>18302.8</v>
      </c>
      <c r="M189" s="8">
        <f t="shared" si="74"/>
        <v>13274.47</v>
      </c>
      <c r="N189" s="8">
        <f t="shared" si="74"/>
        <v>9040</v>
      </c>
      <c r="O189" s="8">
        <f t="shared" si="74"/>
        <v>9040</v>
      </c>
      <c r="P189" s="23"/>
      <c r="Q189" s="18"/>
      <c r="R189" s="18"/>
      <c r="S189" s="46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</row>
    <row r="190" spans="1:29" s="6" customFormat="1" ht="35.25" customHeight="1" x14ac:dyDescent="0.25">
      <c r="A190" s="69" t="s">
        <v>86</v>
      </c>
      <c r="B190" s="81" t="s">
        <v>87</v>
      </c>
      <c r="C190" s="35" t="s">
        <v>14</v>
      </c>
      <c r="D190" s="8">
        <f t="shared" si="70"/>
        <v>652617.19999999995</v>
      </c>
      <c r="E190" s="8">
        <f t="shared" ref="E190:O190" si="75">E191+E192+E193+E194</f>
        <v>109261.48</v>
      </c>
      <c r="F190" s="8">
        <f t="shared" si="75"/>
        <v>49634.18</v>
      </c>
      <c r="G190" s="8">
        <f t="shared" si="75"/>
        <v>34453.56</v>
      </c>
      <c r="H190" s="8">
        <f t="shared" si="75"/>
        <v>45901.17</v>
      </c>
      <c r="I190" s="8">
        <f t="shared" si="75"/>
        <v>47132.38</v>
      </c>
      <c r="J190" s="8">
        <f t="shared" si="75"/>
        <v>66694.27</v>
      </c>
      <c r="K190" s="8">
        <f t="shared" si="75"/>
        <v>74156.11</v>
      </c>
      <c r="L190" s="8">
        <f t="shared" si="75"/>
        <v>63361.47</v>
      </c>
      <c r="M190" s="8">
        <f t="shared" si="75"/>
        <v>61021.279999999999</v>
      </c>
      <c r="N190" s="8">
        <f t="shared" si="75"/>
        <v>51181.3</v>
      </c>
      <c r="O190" s="8">
        <f t="shared" si="75"/>
        <v>49820</v>
      </c>
      <c r="P190" s="23"/>
      <c r="Q190" s="18"/>
      <c r="R190" s="18"/>
      <c r="S190" s="46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</row>
    <row r="191" spans="1:29" s="6" customFormat="1" ht="24" customHeight="1" x14ac:dyDescent="0.25">
      <c r="A191" s="70"/>
      <c r="B191" s="82"/>
      <c r="C191" s="35" t="s">
        <v>22</v>
      </c>
      <c r="D191" s="8">
        <f t="shared" si="70"/>
        <v>28146.720000000001</v>
      </c>
      <c r="E191" s="8">
        <v>18670.88</v>
      </c>
      <c r="F191" s="8">
        <v>4251.3500000000004</v>
      </c>
      <c r="G191" s="8">
        <v>2723.32</v>
      </c>
      <c r="H191" s="8">
        <v>1256.58</v>
      </c>
      <c r="I191" s="8">
        <v>407.3</v>
      </c>
      <c r="J191" s="8">
        <v>379.81</v>
      </c>
      <c r="K191" s="8">
        <v>457.48</v>
      </c>
      <c r="L191" s="8">
        <v>0</v>
      </c>
      <c r="M191" s="8"/>
      <c r="N191" s="8"/>
      <c r="O191" s="8"/>
      <c r="P191" s="23"/>
      <c r="Q191" s="18"/>
      <c r="R191" s="18"/>
      <c r="S191" s="46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</row>
    <row r="192" spans="1:29" s="6" customFormat="1" ht="25.5" customHeight="1" x14ac:dyDescent="0.25">
      <c r="A192" s="70"/>
      <c r="B192" s="82"/>
      <c r="C192" s="35" t="s">
        <v>16</v>
      </c>
      <c r="D192" s="8">
        <f t="shared" si="70"/>
        <v>207979.27</v>
      </c>
      <c r="E192" s="8">
        <v>49350.2</v>
      </c>
      <c r="F192" s="8">
        <v>15969.13</v>
      </c>
      <c r="G192" s="8">
        <v>5931.7</v>
      </c>
      <c r="H192" s="8">
        <v>20543.73</v>
      </c>
      <c r="I192" s="8">
        <v>17093.48</v>
      </c>
      <c r="J192" s="8">
        <v>19888.28</v>
      </c>
      <c r="K192" s="8">
        <v>15540.2</v>
      </c>
      <c r="L192" s="8">
        <v>18025.79</v>
      </c>
      <c r="M192" s="41">
        <v>15201.46</v>
      </c>
      <c r="N192" s="8">
        <v>20582.3</v>
      </c>
      <c r="O192" s="8">
        <v>9853</v>
      </c>
      <c r="P192" s="23"/>
      <c r="Q192" s="18"/>
      <c r="R192" s="18"/>
      <c r="S192" s="46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</row>
    <row r="193" spans="1:29" s="6" customFormat="1" ht="43.5" customHeight="1" x14ac:dyDescent="0.25">
      <c r="A193" s="70"/>
      <c r="B193" s="82"/>
      <c r="C193" s="35" t="s">
        <v>17</v>
      </c>
      <c r="D193" s="8">
        <f t="shared" si="70"/>
        <v>278811.53000000003</v>
      </c>
      <c r="E193" s="8">
        <v>36510.199999999997</v>
      </c>
      <c r="F193" s="8">
        <v>25948</v>
      </c>
      <c r="G193" s="8">
        <v>21507.51</v>
      </c>
      <c r="H193" s="8">
        <v>17052.599999999999</v>
      </c>
      <c r="I193" s="8">
        <v>21615.15</v>
      </c>
      <c r="J193" s="8">
        <v>20168.59</v>
      </c>
      <c r="K193" s="8">
        <v>23945.25</v>
      </c>
      <c r="L193" s="8">
        <v>27032.880000000001</v>
      </c>
      <c r="M193" s="41">
        <v>32545.35</v>
      </c>
      <c r="N193" s="8">
        <v>21559</v>
      </c>
      <c r="O193" s="8">
        <v>30927</v>
      </c>
      <c r="P193" s="23"/>
      <c r="Q193" s="18"/>
      <c r="R193" s="18"/>
      <c r="S193" s="46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</row>
    <row r="194" spans="1:29" s="6" customFormat="1" ht="30" x14ac:dyDescent="0.25">
      <c r="A194" s="71"/>
      <c r="B194" s="83"/>
      <c r="C194" s="35" t="s">
        <v>18</v>
      </c>
      <c r="D194" s="8">
        <f t="shared" si="70"/>
        <v>137679.67999999999</v>
      </c>
      <c r="E194" s="8">
        <v>4730.2</v>
      </c>
      <c r="F194" s="8">
        <v>3465.7</v>
      </c>
      <c r="G194" s="8">
        <v>4291.03</v>
      </c>
      <c r="H194" s="8">
        <v>7048.26</v>
      </c>
      <c r="I194" s="8">
        <v>8016.45</v>
      </c>
      <c r="J194" s="8">
        <v>26257.59</v>
      </c>
      <c r="K194" s="8">
        <v>34213.18</v>
      </c>
      <c r="L194" s="8">
        <v>18302.8</v>
      </c>
      <c r="M194" s="41">
        <v>13274.47</v>
      </c>
      <c r="N194" s="8">
        <v>9040</v>
      </c>
      <c r="O194" s="8">
        <v>9040</v>
      </c>
      <c r="P194" s="23"/>
      <c r="Q194" s="18"/>
      <c r="R194" s="18"/>
      <c r="S194" s="46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</row>
    <row r="195" spans="1:29" s="6" customFormat="1" ht="34.5" customHeight="1" x14ac:dyDescent="0.25">
      <c r="A195" s="69" t="s">
        <v>88</v>
      </c>
      <c r="B195" s="81" t="s">
        <v>89</v>
      </c>
      <c r="C195" s="35" t="s">
        <v>14</v>
      </c>
      <c r="D195" s="8">
        <f t="shared" si="70"/>
        <v>6689.7</v>
      </c>
      <c r="E195" s="8">
        <f t="shared" ref="E195:O195" si="76">E196+E197+E198+E199</f>
        <v>6689.7</v>
      </c>
      <c r="F195" s="8">
        <f t="shared" si="76"/>
        <v>0</v>
      </c>
      <c r="G195" s="8">
        <f t="shared" si="76"/>
        <v>0</v>
      </c>
      <c r="H195" s="8">
        <f t="shared" si="76"/>
        <v>0</v>
      </c>
      <c r="I195" s="8">
        <f t="shared" si="76"/>
        <v>0</v>
      </c>
      <c r="J195" s="8">
        <f t="shared" si="76"/>
        <v>0</v>
      </c>
      <c r="K195" s="8">
        <f t="shared" si="76"/>
        <v>0</v>
      </c>
      <c r="L195" s="8">
        <f t="shared" si="76"/>
        <v>0</v>
      </c>
      <c r="M195" s="8">
        <f t="shared" si="76"/>
        <v>0</v>
      </c>
      <c r="N195" s="8">
        <f t="shared" si="76"/>
        <v>0</v>
      </c>
      <c r="O195" s="8">
        <f t="shared" si="76"/>
        <v>0</v>
      </c>
      <c r="P195" s="23"/>
      <c r="Q195" s="18"/>
      <c r="R195" s="18"/>
      <c r="S195" s="46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</row>
    <row r="196" spans="1:29" s="6" customFormat="1" ht="31.5" customHeight="1" x14ac:dyDescent="0.25">
      <c r="A196" s="70"/>
      <c r="B196" s="82"/>
      <c r="C196" s="35" t="s">
        <v>22</v>
      </c>
      <c r="D196" s="8">
        <f t="shared" si="70"/>
        <v>0</v>
      </c>
      <c r="E196" s="8">
        <f>E201</f>
        <v>0</v>
      </c>
      <c r="F196" s="8">
        <f t="shared" ref="F196:O196" si="77">F201</f>
        <v>0</v>
      </c>
      <c r="G196" s="8">
        <f t="shared" si="77"/>
        <v>0</v>
      </c>
      <c r="H196" s="8">
        <f t="shared" si="77"/>
        <v>0</v>
      </c>
      <c r="I196" s="8">
        <f t="shared" si="77"/>
        <v>0</v>
      </c>
      <c r="J196" s="8">
        <f t="shared" si="77"/>
        <v>0</v>
      </c>
      <c r="K196" s="8">
        <f t="shared" si="77"/>
        <v>0</v>
      </c>
      <c r="L196" s="8">
        <f t="shared" si="77"/>
        <v>0</v>
      </c>
      <c r="M196" s="8">
        <f t="shared" si="77"/>
        <v>0</v>
      </c>
      <c r="N196" s="8">
        <f t="shared" si="77"/>
        <v>0</v>
      </c>
      <c r="O196" s="8">
        <f t="shared" si="77"/>
        <v>0</v>
      </c>
      <c r="P196" s="23"/>
      <c r="Q196" s="18"/>
      <c r="R196" s="18"/>
      <c r="S196" s="46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</row>
    <row r="197" spans="1:29" s="6" customFormat="1" ht="28.5" customHeight="1" x14ac:dyDescent="0.25">
      <c r="A197" s="70"/>
      <c r="B197" s="82"/>
      <c r="C197" s="35" t="s">
        <v>16</v>
      </c>
      <c r="D197" s="8">
        <f t="shared" si="70"/>
        <v>0</v>
      </c>
      <c r="E197" s="8">
        <f t="shared" ref="E197:O199" si="78">E202</f>
        <v>0</v>
      </c>
      <c r="F197" s="8">
        <f t="shared" si="78"/>
        <v>0</v>
      </c>
      <c r="G197" s="8">
        <f t="shared" si="78"/>
        <v>0</v>
      </c>
      <c r="H197" s="8">
        <f t="shared" si="78"/>
        <v>0</v>
      </c>
      <c r="I197" s="8">
        <f t="shared" si="78"/>
        <v>0</v>
      </c>
      <c r="J197" s="8">
        <f t="shared" si="78"/>
        <v>0</v>
      </c>
      <c r="K197" s="8">
        <f t="shared" si="78"/>
        <v>0</v>
      </c>
      <c r="L197" s="8">
        <f t="shared" si="78"/>
        <v>0</v>
      </c>
      <c r="M197" s="8">
        <f t="shared" si="78"/>
        <v>0</v>
      </c>
      <c r="N197" s="8">
        <f t="shared" si="78"/>
        <v>0</v>
      </c>
      <c r="O197" s="8">
        <f t="shared" si="78"/>
        <v>0</v>
      </c>
      <c r="P197" s="23"/>
      <c r="Q197" s="18"/>
      <c r="R197" s="18"/>
      <c r="S197" s="46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</row>
    <row r="198" spans="1:29" s="6" customFormat="1" ht="30" x14ac:dyDescent="0.25">
      <c r="A198" s="70"/>
      <c r="B198" s="82"/>
      <c r="C198" s="35" t="s">
        <v>17</v>
      </c>
      <c r="D198" s="8">
        <f t="shared" si="70"/>
        <v>6689.7</v>
      </c>
      <c r="E198" s="8">
        <f t="shared" si="78"/>
        <v>6689.7</v>
      </c>
      <c r="F198" s="8">
        <f t="shared" si="78"/>
        <v>0</v>
      </c>
      <c r="G198" s="8">
        <f t="shared" si="78"/>
        <v>0</v>
      </c>
      <c r="H198" s="8">
        <f t="shared" si="78"/>
        <v>0</v>
      </c>
      <c r="I198" s="8">
        <f t="shared" si="78"/>
        <v>0</v>
      </c>
      <c r="J198" s="8">
        <f t="shared" si="78"/>
        <v>0</v>
      </c>
      <c r="K198" s="8">
        <f t="shared" si="78"/>
        <v>0</v>
      </c>
      <c r="L198" s="8">
        <f t="shared" si="78"/>
        <v>0</v>
      </c>
      <c r="M198" s="8">
        <f t="shared" si="78"/>
        <v>0</v>
      </c>
      <c r="N198" s="8">
        <f t="shared" si="78"/>
        <v>0</v>
      </c>
      <c r="O198" s="8">
        <f t="shared" si="78"/>
        <v>0</v>
      </c>
      <c r="P198" s="23"/>
      <c r="Q198" s="18"/>
      <c r="R198" s="18"/>
      <c r="S198" s="46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</row>
    <row r="199" spans="1:29" s="6" customFormat="1" ht="53.25" customHeight="1" x14ac:dyDescent="0.25">
      <c r="A199" s="71"/>
      <c r="B199" s="83"/>
      <c r="C199" s="35" t="s">
        <v>18</v>
      </c>
      <c r="D199" s="8">
        <f t="shared" si="70"/>
        <v>0</v>
      </c>
      <c r="E199" s="8">
        <f t="shared" si="78"/>
        <v>0</v>
      </c>
      <c r="F199" s="8">
        <f t="shared" si="78"/>
        <v>0</v>
      </c>
      <c r="G199" s="8">
        <f t="shared" si="78"/>
        <v>0</v>
      </c>
      <c r="H199" s="8">
        <f t="shared" si="78"/>
        <v>0</v>
      </c>
      <c r="I199" s="8">
        <f t="shared" si="78"/>
        <v>0</v>
      </c>
      <c r="J199" s="8">
        <f t="shared" si="78"/>
        <v>0</v>
      </c>
      <c r="K199" s="8">
        <f t="shared" si="78"/>
        <v>0</v>
      </c>
      <c r="L199" s="8">
        <f t="shared" si="78"/>
        <v>0</v>
      </c>
      <c r="M199" s="8">
        <f t="shared" si="78"/>
        <v>0</v>
      </c>
      <c r="N199" s="8">
        <f t="shared" si="78"/>
        <v>0</v>
      </c>
      <c r="O199" s="8">
        <f t="shared" si="78"/>
        <v>0</v>
      </c>
      <c r="P199" s="23"/>
      <c r="Q199" s="18"/>
      <c r="R199" s="18"/>
      <c r="S199" s="46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</row>
    <row r="200" spans="1:29" s="6" customFormat="1" x14ac:dyDescent="0.25">
      <c r="A200" s="69" t="s">
        <v>90</v>
      </c>
      <c r="B200" s="75" t="s">
        <v>26</v>
      </c>
      <c r="C200" s="35" t="s">
        <v>14</v>
      </c>
      <c r="D200" s="8">
        <f t="shared" si="70"/>
        <v>6689.7</v>
      </c>
      <c r="E200" s="8">
        <f t="shared" ref="E200:O200" si="79">E201+E202+E203+E204</f>
        <v>6689.7</v>
      </c>
      <c r="F200" s="8">
        <f t="shared" si="79"/>
        <v>0</v>
      </c>
      <c r="G200" s="8">
        <f t="shared" si="79"/>
        <v>0</v>
      </c>
      <c r="H200" s="8">
        <f t="shared" si="79"/>
        <v>0</v>
      </c>
      <c r="I200" s="8">
        <f t="shared" si="79"/>
        <v>0</v>
      </c>
      <c r="J200" s="8">
        <f t="shared" si="79"/>
        <v>0</v>
      </c>
      <c r="K200" s="8">
        <f t="shared" si="79"/>
        <v>0</v>
      </c>
      <c r="L200" s="8">
        <f t="shared" si="79"/>
        <v>0</v>
      </c>
      <c r="M200" s="8">
        <f t="shared" si="79"/>
        <v>0</v>
      </c>
      <c r="N200" s="8">
        <f t="shared" si="79"/>
        <v>0</v>
      </c>
      <c r="O200" s="8">
        <f t="shared" si="79"/>
        <v>0</v>
      </c>
      <c r="P200" s="23"/>
      <c r="Q200" s="18"/>
      <c r="R200" s="18"/>
      <c r="S200" s="46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</row>
    <row r="201" spans="1:29" s="6" customFormat="1" x14ac:dyDescent="0.25">
      <c r="A201" s="70"/>
      <c r="B201" s="76"/>
      <c r="C201" s="35" t="s">
        <v>22</v>
      </c>
      <c r="D201" s="8">
        <f t="shared" si="70"/>
        <v>0</v>
      </c>
      <c r="E201" s="8"/>
      <c r="F201" s="8"/>
      <c r="G201" s="8"/>
      <c r="H201" s="8"/>
      <c r="I201" s="8"/>
      <c r="J201" s="8"/>
      <c r="K201" s="8"/>
      <c r="L201" s="35"/>
      <c r="M201" s="35"/>
      <c r="N201" s="35"/>
      <c r="O201" s="35"/>
      <c r="P201" s="22"/>
      <c r="Q201" s="18"/>
      <c r="R201" s="18"/>
      <c r="S201" s="46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</row>
    <row r="202" spans="1:29" s="6" customFormat="1" x14ac:dyDescent="0.25">
      <c r="A202" s="70"/>
      <c r="B202" s="76"/>
      <c r="C202" s="35" t="s">
        <v>16</v>
      </c>
      <c r="D202" s="8">
        <f t="shared" si="70"/>
        <v>0</v>
      </c>
      <c r="E202" s="8"/>
      <c r="F202" s="8"/>
      <c r="G202" s="8"/>
      <c r="H202" s="8"/>
      <c r="I202" s="8"/>
      <c r="J202" s="8"/>
      <c r="K202" s="8"/>
      <c r="L202" s="35"/>
      <c r="M202" s="35"/>
      <c r="N202" s="35"/>
      <c r="O202" s="35"/>
      <c r="P202" s="22"/>
      <c r="Q202" s="18"/>
      <c r="R202" s="18"/>
      <c r="S202" s="46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</row>
    <row r="203" spans="1:29" s="6" customFormat="1" ht="30" x14ac:dyDescent="0.25">
      <c r="A203" s="70"/>
      <c r="B203" s="76"/>
      <c r="C203" s="35" t="s">
        <v>17</v>
      </c>
      <c r="D203" s="8">
        <f t="shared" si="70"/>
        <v>6689.7</v>
      </c>
      <c r="E203" s="8">
        <v>6689.7</v>
      </c>
      <c r="F203" s="8"/>
      <c r="G203" s="8"/>
      <c r="H203" s="8"/>
      <c r="I203" s="8"/>
      <c r="J203" s="8"/>
      <c r="K203" s="8"/>
      <c r="L203" s="35"/>
      <c r="M203" s="35"/>
      <c r="N203" s="35"/>
      <c r="O203" s="35"/>
      <c r="P203" s="22"/>
      <c r="Q203" s="18"/>
      <c r="R203" s="18"/>
      <c r="S203" s="46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</row>
    <row r="204" spans="1:29" s="6" customFormat="1" ht="30" x14ac:dyDescent="0.25">
      <c r="A204" s="71"/>
      <c r="B204" s="77"/>
      <c r="C204" s="35" t="s">
        <v>18</v>
      </c>
      <c r="D204" s="8">
        <f t="shared" si="70"/>
        <v>0</v>
      </c>
      <c r="E204" s="8"/>
      <c r="F204" s="8"/>
      <c r="G204" s="8"/>
      <c r="H204" s="8"/>
      <c r="I204" s="8"/>
      <c r="J204" s="8"/>
      <c r="K204" s="8"/>
      <c r="L204" s="35"/>
      <c r="M204" s="35"/>
      <c r="N204" s="35"/>
      <c r="O204" s="35"/>
      <c r="P204" s="22"/>
      <c r="Q204" s="18"/>
      <c r="R204" s="18"/>
      <c r="S204" s="46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</row>
    <row r="205" spans="1:29" s="6" customFormat="1" x14ac:dyDescent="0.25">
      <c r="A205" s="69" t="s">
        <v>91</v>
      </c>
      <c r="B205" s="75" t="s">
        <v>302</v>
      </c>
      <c r="C205" s="35" t="s">
        <v>14</v>
      </c>
      <c r="D205" s="8">
        <f t="shared" si="70"/>
        <v>2091.9</v>
      </c>
      <c r="E205" s="8">
        <f t="shared" ref="E205:O205" si="80">E206+E207+E208+E209</f>
        <v>331</v>
      </c>
      <c r="F205" s="8">
        <f t="shared" si="80"/>
        <v>156</v>
      </c>
      <c r="G205" s="8">
        <f t="shared" si="80"/>
        <v>184</v>
      </c>
      <c r="H205" s="8">
        <f t="shared" si="80"/>
        <v>230</v>
      </c>
      <c r="I205" s="8">
        <f t="shared" si="80"/>
        <v>200</v>
      </c>
      <c r="J205" s="8">
        <f t="shared" si="80"/>
        <v>200</v>
      </c>
      <c r="K205" s="8">
        <f t="shared" si="80"/>
        <v>165.9</v>
      </c>
      <c r="L205" s="8">
        <f t="shared" si="80"/>
        <v>175</v>
      </c>
      <c r="M205" s="8">
        <f t="shared" si="80"/>
        <v>150</v>
      </c>
      <c r="N205" s="8">
        <f t="shared" si="80"/>
        <v>150</v>
      </c>
      <c r="O205" s="8">
        <f t="shared" si="80"/>
        <v>150</v>
      </c>
      <c r="P205" s="23"/>
      <c r="Q205" s="18"/>
      <c r="R205" s="18"/>
      <c r="S205" s="46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</row>
    <row r="206" spans="1:29" s="6" customFormat="1" x14ac:dyDescent="0.25">
      <c r="A206" s="70"/>
      <c r="B206" s="76"/>
      <c r="C206" s="35" t="s">
        <v>22</v>
      </c>
      <c r="D206" s="8">
        <f t="shared" si="70"/>
        <v>0</v>
      </c>
      <c r="E206" s="8">
        <f>E211</f>
        <v>0</v>
      </c>
      <c r="F206" s="8">
        <f t="shared" ref="F206:O206" si="81">F211</f>
        <v>0</v>
      </c>
      <c r="G206" s="8">
        <f t="shared" si="81"/>
        <v>0</v>
      </c>
      <c r="H206" s="8">
        <f t="shared" si="81"/>
        <v>0</v>
      </c>
      <c r="I206" s="8">
        <f t="shared" si="81"/>
        <v>0</v>
      </c>
      <c r="J206" s="8">
        <f t="shared" si="81"/>
        <v>0</v>
      </c>
      <c r="K206" s="8">
        <f t="shared" si="81"/>
        <v>0</v>
      </c>
      <c r="L206" s="8">
        <f t="shared" si="81"/>
        <v>0</v>
      </c>
      <c r="M206" s="8">
        <f t="shared" si="81"/>
        <v>0</v>
      </c>
      <c r="N206" s="8">
        <f t="shared" si="81"/>
        <v>0</v>
      </c>
      <c r="O206" s="8">
        <f t="shared" si="81"/>
        <v>0</v>
      </c>
      <c r="P206" s="23"/>
      <c r="Q206" s="18"/>
      <c r="R206" s="18"/>
      <c r="S206" s="46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</row>
    <row r="207" spans="1:29" s="6" customFormat="1" ht="27" customHeight="1" x14ac:dyDescent="0.25">
      <c r="A207" s="70"/>
      <c r="B207" s="76"/>
      <c r="C207" s="35" t="s">
        <v>16</v>
      </c>
      <c r="D207" s="8">
        <f t="shared" si="70"/>
        <v>0</v>
      </c>
      <c r="E207" s="8">
        <f t="shared" ref="E207:O209" si="82">E212</f>
        <v>0</v>
      </c>
      <c r="F207" s="8">
        <f t="shared" si="82"/>
        <v>0</v>
      </c>
      <c r="G207" s="8">
        <f t="shared" si="82"/>
        <v>0</v>
      </c>
      <c r="H207" s="8">
        <f t="shared" si="82"/>
        <v>0</v>
      </c>
      <c r="I207" s="8">
        <f t="shared" si="82"/>
        <v>0</v>
      </c>
      <c r="J207" s="8">
        <f t="shared" si="82"/>
        <v>0</v>
      </c>
      <c r="K207" s="8">
        <f t="shared" si="82"/>
        <v>0</v>
      </c>
      <c r="L207" s="8">
        <f t="shared" si="82"/>
        <v>0</v>
      </c>
      <c r="M207" s="8">
        <f t="shared" si="82"/>
        <v>0</v>
      </c>
      <c r="N207" s="8">
        <f t="shared" si="82"/>
        <v>0</v>
      </c>
      <c r="O207" s="8">
        <f t="shared" si="82"/>
        <v>0</v>
      </c>
      <c r="P207" s="23"/>
      <c r="Q207" s="18"/>
      <c r="R207" s="18"/>
      <c r="S207" s="46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</row>
    <row r="208" spans="1:29" s="6" customFormat="1" ht="30" x14ac:dyDescent="0.25">
      <c r="A208" s="70"/>
      <c r="B208" s="76"/>
      <c r="C208" s="35" t="s">
        <v>17</v>
      </c>
      <c r="D208" s="8">
        <f t="shared" si="70"/>
        <v>2091.9</v>
      </c>
      <c r="E208" s="8">
        <f t="shared" si="82"/>
        <v>331</v>
      </c>
      <c r="F208" s="8">
        <f t="shared" si="82"/>
        <v>156</v>
      </c>
      <c r="G208" s="8">
        <f t="shared" si="82"/>
        <v>184</v>
      </c>
      <c r="H208" s="8">
        <f t="shared" si="82"/>
        <v>230</v>
      </c>
      <c r="I208" s="8">
        <f t="shared" si="82"/>
        <v>200</v>
      </c>
      <c r="J208" s="8">
        <f t="shared" si="82"/>
        <v>200</v>
      </c>
      <c r="K208" s="8">
        <f t="shared" si="82"/>
        <v>165.9</v>
      </c>
      <c r="L208" s="8">
        <f t="shared" si="82"/>
        <v>175</v>
      </c>
      <c r="M208" s="8">
        <f t="shared" si="82"/>
        <v>150</v>
      </c>
      <c r="N208" s="8">
        <f t="shared" si="82"/>
        <v>150</v>
      </c>
      <c r="O208" s="8">
        <f t="shared" si="82"/>
        <v>150</v>
      </c>
      <c r="P208" s="23"/>
      <c r="Q208" s="18"/>
      <c r="R208" s="18"/>
      <c r="S208" s="46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</row>
    <row r="209" spans="1:29" s="6" customFormat="1" ht="30" x14ac:dyDescent="0.25">
      <c r="A209" s="71"/>
      <c r="B209" s="77"/>
      <c r="C209" s="35" t="s">
        <v>18</v>
      </c>
      <c r="D209" s="8">
        <f t="shared" si="70"/>
        <v>0</v>
      </c>
      <c r="E209" s="8">
        <f t="shared" si="82"/>
        <v>0</v>
      </c>
      <c r="F209" s="8">
        <f t="shared" si="82"/>
        <v>0</v>
      </c>
      <c r="G209" s="8">
        <f t="shared" si="82"/>
        <v>0</v>
      </c>
      <c r="H209" s="8">
        <f t="shared" si="82"/>
        <v>0</v>
      </c>
      <c r="I209" s="8">
        <f t="shared" si="82"/>
        <v>0</v>
      </c>
      <c r="J209" s="8">
        <f t="shared" si="82"/>
        <v>0</v>
      </c>
      <c r="K209" s="8">
        <f t="shared" si="82"/>
        <v>0</v>
      </c>
      <c r="L209" s="8">
        <f t="shared" si="82"/>
        <v>0</v>
      </c>
      <c r="M209" s="8">
        <f t="shared" si="82"/>
        <v>0</v>
      </c>
      <c r="N209" s="8">
        <f t="shared" si="82"/>
        <v>0</v>
      </c>
      <c r="O209" s="8">
        <f t="shared" si="82"/>
        <v>0</v>
      </c>
      <c r="P209" s="23"/>
      <c r="Q209" s="18"/>
      <c r="R209" s="18"/>
      <c r="S209" s="46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</row>
    <row r="210" spans="1:29" s="6" customFormat="1" x14ac:dyDescent="0.25">
      <c r="A210" s="69" t="s">
        <v>92</v>
      </c>
      <c r="B210" s="75" t="s">
        <v>93</v>
      </c>
      <c r="C210" s="35" t="s">
        <v>14</v>
      </c>
      <c r="D210" s="8">
        <f t="shared" si="70"/>
        <v>2091.9</v>
      </c>
      <c r="E210" s="8">
        <f t="shared" ref="E210:O210" si="83">E211+E212+E213+E214</f>
        <v>331</v>
      </c>
      <c r="F210" s="8">
        <f t="shared" si="83"/>
        <v>156</v>
      </c>
      <c r="G210" s="8">
        <f t="shared" si="83"/>
        <v>184</v>
      </c>
      <c r="H210" s="8">
        <f t="shared" si="83"/>
        <v>230</v>
      </c>
      <c r="I210" s="8">
        <f t="shared" si="83"/>
        <v>200</v>
      </c>
      <c r="J210" s="8">
        <f t="shared" si="83"/>
        <v>200</v>
      </c>
      <c r="K210" s="8">
        <f t="shared" si="83"/>
        <v>165.9</v>
      </c>
      <c r="L210" s="8">
        <f t="shared" si="83"/>
        <v>175</v>
      </c>
      <c r="M210" s="8">
        <f t="shared" si="83"/>
        <v>150</v>
      </c>
      <c r="N210" s="8">
        <f t="shared" si="83"/>
        <v>150</v>
      </c>
      <c r="O210" s="8">
        <f t="shared" si="83"/>
        <v>150</v>
      </c>
      <c r="P210" s="23"/>
      <c r="Q210" s="18"/>
      <c r="R210" s="18"/>
      <c r="S210" s="46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</row>
    <row r="211" spans="1:29" s="6" customFormat="1" ht="21.75" customHeight="1" x14ac:dyDescent="0.25">
      <c r="A211" s="70"/>
      <c r="B211" s="76"/>
      <c r="C211" s="35" t="s">
        <v>22</v>
      </c>
      <c r="D211" s="8">
        <f t="shared" si="70"/>
        <v>0</v>
      </c>
      <c r="E211" s="8"/>
      <c r="F211" s="8"/>
      <c r="G211" s="8"/>
      <c r="H211" s="8"/>
      <c r="I211" s="8"/>
      <c r="J211" s="8"/>
      <c r="K211" s="8">
        <v>0</v>
      </c>
      <c r="L211" s="35"/>
      <c r="M211" s="42"/>
      <c r="N211" s="35"/>
      <c r="O211" s="35"/>
      <c r="P211" s="22"/>
      <c r="Q211" s="18"/>
      <c r="R211" s="18"/>
      <c r="S211" s="46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</row>
    <row r="212" spans="1:29" s="6" customFormat="1" ht="15.75" customHeight="1" x14ac:dyDescent="0.25">
      <c r="A212" s="70"/>
      <c r="B212" s="76"/>
      <c r="C212" s="35" t="s">
        <v>16</v>
      </c>
      <c r="D212" s="8">
        <f t="shared" si="70"/>
        <v>0</v>
      </c>
      <c r="E212" s="8"/>
      <c r="F212" s="8"/>
      <c r="G212" s="8"/>
      <c r="H212" s="8"/>
      <c r="I212" s="8"/>
      <c r="J212" s="8"/>
      <c r="K212" s="8">
        <v>0</v>
      </c>
      <c r="L212" s="35"/>
      <c r="M212" s="42"/>
      <c r="N212" s="35"/>
      <c r="O212" s="35"/>
      <c r="P212" s="22"/>
      <c r="Q212" s="18"/>
      <c r="R212" s="18"/>
      <c r="S212" s="46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</row>
    <row r="213" spans="1:29" s="6" customFormat="1" ht="33" customHeight="1" x14ac:dyDescent="0.25">
      <c r="A213" s="70"/>
      <c r="B213" s="76"/>
      <c r="C213" s="35" t="s">
        <v>17</v>
      </c>
      <c r="D213" s="8">
        <f t="shared" si="70"/>
        <v>2091.9</v>
      </c>
      <c r="E213" s="8">
        <v>331</v>
      </c>
      <c r="F213" s="8">
        <v>156</v>
      </c>
      <c r="G213" s="8">
        <v>184</v>
      </c>
      <c r="H213" s="8">
        <v>230</v>
      </c>
      <c r="I213" s="8">
        <v>200</v>
      </c>
      <c r="J213" s="8">
        <v>200</v>
      </c>
      <c r="K213" s="8">
        <v>165.9</v>
      </c>
      <c r="L213" s="8">
        <v>175</v>
      </c>
      <c r="M213" s="40">
        <v>150</v>
      </c>
      <c r="N213" s="8">
        <v>150</v>
      </c>
      <c r="O213" s="8">
        <v>150</v>
      </c>
      <c r="P213" s="23"/>
      <c r="Q213" s="18"/>
      <c r="R213" s="18"/>
      <c r="S213" s="46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</row>
    <row r="214" spans="1:29" s="6" customFormat="1" ht="30" x14ac:dyDescent="0.25">
      <c r="A214" s="71"/>
      <c r="B214" s="77"/>
      <c r="C214" s="35" t="s">
        <v>18</v>
      </c>
      <c r="D214" s="8">
        <f t="shared" si="70"/>
        <v>0</v>
      </c>
      <c r="E214" s="8"/>
      <c r="F214" s="16"/>
      <c r="G214" s="16"/>
      <c r="H214" s="16"/>
      <c r="I214" s="16"/>
      <c r="J214" s="16"/>
      <c r="K214" s="8">
        <v>0</v>
      </c>
      <c r="L214" s="35"/>
      <c r="M214" s="41"/>
      <c r="N214" s="35"/>
      <c r="O214" s="35"/>
      <c r="P214" s="22"/>
      <c r="Q214" s="18"/>
      <c r="R214" s="18"/>
      <c r="S214" s="46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</row>
    <row r="215" spans="1:29" s="6" customFormat="1" ht="19.5" customHeight="1" x14ac:dyDescent="0.25">
      <c r="A215" s="69" t="s">
        <v>94</v>
      </c>
      <c r="B215" s="75" t="s">
        <v>95</v>
      </c>
      <c r="C215" s="35" t="s">
        <v>14</v>
      </c>
      <c r="D215" s="8">
        <f t="shared" si="70"/>
        <v>54431772.329999998</v>
      </c>
      <c r="E215" s="8">
        <f t="shared" ref="E215:O215" si="84">E216+E217+E218+E219</f>
        <v>3126482.86</v>
      </c>
      <c r="F215" s="8">
        <f t="shared" si="84"/>
        <v>3596387.12</v>
      </c>
      <c r="G215" s="8">
        <f t="shared" si="84"/>
        <v>3838842.69</v>
      </c>
      <c r="H215" s="8">
        <f t="shared" si="84"/>
        <v>4003415.24</v>
      </c>
      <c r="I215" s="8">
        <f t="shared" si="84"/>
        <v>4189851.91</v>
      </c>
      <c r="J215" s="8">
        <f t="shared" si="84"/>
        <v>4652835.5599999996</v>
      </c>
      <c r="K215" s="8">
        <f t="shared" si="84"/>
        <v>4721987.4000000004</v>
      </c>
      <c r="L215" s="8">
        <f t="shared" si="84"/>
        <v>5628034.3300000001</v>
      </c>
      <c r="M215" s="8">
        <f t="shared" si="84"/>
        <v>6536752.6200000001</v>
      </c>
      <c r="N215" s="8">
        <f t="shared" si="84"/>
        <v>6941262.5999999996</v>
      </c>
      <c r="O215" s="8">
        <f t="shared" si="84"/>
        <v>7195920</v>
      </c>
      <c r="P215" s="23"/>
      <c r="Q215" s="18"/>
      <c r="R215" s="18"/>
      <c r="S215" s="46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</row>
    <row r="216" spans="1:29" s="6" customFormat="1" ht="17.25" customHeight="1" x14ac:dyDescent="0.25">
      <c r="A216" s="70"/>
      <c r="B216" s="76"/>
      <c r="C216" s="35" t="s">
        <v>22</v>
      </c>
      <c r="D216" s="8">
        <f t="shared" si="70"/>
        <v>2822.01</v>
      </c>
      <c r="E216" s="8">
        <f>E221+E226</f>
        <v>2552.56</v>
      </c>
      <c r="F216" s="8">
        <f t="shared" ref="F216:K216" si="85">F221+F226</f>
        <v>269.45</v>
      </c>
      <c r="G216" s="8">
        <f t="shared" si="85"/>
        <v>0</v>
      </c>
      <c r="H216" s="8">
        <f t="shared" si="85"/>
        <v>0</v>
      </c>
      <c r="I216" s="8">
        <f t="shared" si="85"/>
        <v>0</v>
      </c>
      <c r="J216" s="8">
        <f t="shared" si="85"/>
        <v>0</v>
      </c>
      <c r="K216" s="8">
        <f t="shared" si="85"/>
        <v>0</v>
      </c>
      <c r="L216" s="8">
        <f>L221+L226</f>
        <v>0</v>
      </c>
      <c r="M216" s="8">
        <f t="shared" ref="M216:O216" si="86">M221+M226</f>
        <v>0</v>
      </c>
      <c r="N216" s="8">
        <f t="shared" si="86"/>
        <v>0</v>
      </c>
      <c r="O216" s="8">
        <f t="shared" si="86"/>
        <v>0</v>
      </c>
      <c r="P216" s="23"/>
      <c r="Q216" s="18"/>
      <c r="R216" s="18"/>
      <c r="S216" s="46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</row>
    <row r="217" spans="1:29" s="6" customFormat="1" ht="15.75" customHeight="1" x14ac:dyDescent="0.25">
      <c r="A217" s="70"/>
      <c r="B217" s="76"/>
      <c r="C217" s="35" t="s">
        <v>16</v>
      </c>
      <c r="D217" s="8">
        <f t="shared" si="70"/>
        <v>28319314.789999999</v>
      </c>
      <c r="E217" s="8">
        <f t="shared" ref="E217:L219" si="87">E222+E227</f>
        <v>1765762.6</v>
      </c>
      <c r="F217" s="8">
        <f t="shared" si="87"/>
        <v>1982671.37</v>
      </c>
      <c r="G217" s="8">
        <f t="shared" si="87"/>
        <v>1951841.5</v>
      </c>
      <c r="H217" s="8">
        <f t="shared" si="87"/>
        <v>1971641.6</v>
      </c>
      <c r="I217" s="8">
        <f t="shared" si="87"/>
        <v>2158715.2000000002</v>
      </c>
      <c r="J217" s="8">
        <f t="shared" si="87"/>
        <v>2397251.94</v>
      </c>
      <c r="K217" s="8">
        <f t="shared" si="87"/>
        <v>2603916.5299999998</v>
      </c>
      <c r="L217" s="8">
        <f t="shared" si="87"/>
        <v>2949476.21</v>
      </c>
      <c r="M217" s="8">
        <f t="shared" ref="M217:O217" si="88">M222+M227</f>
        <v>3355809.24</v>
      </c>
      <c r="N217" s="8">
        <f t="shared" si="88"/>
        <v>3459235.6</v>
      </c>
      <c r="O217" s="8">
        <f t="shared" si="88"/>
        <v>3722993</v>
      </c>
      <c r="P217" s="23"/>
      <c r="Q217" s="18"/>
      <c r="R217" s="18"/>
      <c r="S217" s="46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</row>
    <row r="218" spans="1:29" s="6" customFormat="1" ht="30" customHeight="1" x14ac:dyDescent="0.25">
      <c r="A218" s="70"/>
      <c r="B218" s="76"/>
      <c r="C218" s="35" t="s">
        <v>17</v>
      </c>
      <c r="D218" s="8">
        <f t="shared" si="70"/>
        <v>18059271.59</v>
      </c>
      <c r="E218" s="8">
        <f t="shared" si="87"/>
        <v>943371.1</v>
      </c>
      <c r="F218" s="8">
        <f t="shared" si="87"/>
        <v>1082697.1000000001</v>
      </c>
      <c r="G218" s="8">
        <f t="shared" si="87"/>
        <v>1231004.29</v>
      </c>
      <c r="H218" s="8">
        <f t="shared" si="87"/>
        <v>1276265.7</v>
      </c>
      <c r="I218" s="8">
        <f t="shared" si="87"/>
        <v>1410252.1</v>
      </c>
      <c r="J218" s="8">
        <f t="shared" si="87"/>
        <v>1522430.88</v>
      </c>
      <c r="K218" s="8">
        <f t="shared" si="87"/>
        <v>1564399.18</v>
      </c>
      <c r="L218" s="8">
        <f t="shared" si="87"/>
        <v>1905599.29</v>
      </c>
      <c r="M218" s="8">
        <f t="shared" ref="M218:O218" si="89">M223+M228</f>
        <v>2280717.9500000002</v>
      </c>
      <c r="N218" s="8">
        <f t="shared" si="89"/>
        <v>2425817</v>
      </c>
      <c r="O218" s="8">
        <f t="shared" si="89"/>
        <v>2416717</v>
      </c>
      <c r="P218" s="23"/>
      <c r="Q218" s="18"/>
      <c r="R218" s="18"/>
      <c r="S218" s="46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</row>
    <row r="219" spans="1:29" s="6" customFormat="1" ht="30" x14ac:dyDescent="0.25">
      <c r="A219" s="71"/>
      <c r="B219" s="77"/>
      <c r="C219" s="35" t="s">
        <v>18</v>
      </c>
      <c r="D219" s="8">
        <f t="shared" si="70"/>
        <v>8050363.9400000004</v>
      </c>
      <c r="E219" s="8">
        <f t="shared" si="87"/>
        <v>414796.6</v>
      </c>
      <c r="F219" s="8">
        <f t="shared" si="87"/>
        <v>530749.19999999995</v>
      </c>
      <c r="G219" s="8">
        <f t="shared" si="87"/>
        <v>655996.9</v>
      </c>
      <c r="H219" s="8">
        <f t="shared" si="87"/>
        <v>755507.94</v>
      </c>
      <c r="I219" s="8">
        <f t="shared" si="87"/>
        <v>620884.61</v>
      </c>
      <c r="J219" s="8">
        <f t="shared" si="87"/>
        <v>733152.74</v>
      </c>
      <c r="K219" s="8">
        <f t="shared" si="87"/>
        <v>553671.68999999994</v>
      </c>
      <c r="L219" s="8">
        <f t="shared" si="87"/>
        <v>772958.83</v>
      </c>
      <c r="M219" s="8">
        <f t="shared" ref="M219:O219" si="90">M224+M229</f>
        <v>900225.43</v>
      </c>
      <c r="N219" s="8">
        <f t="shared" si="90"/>
        <v>1056210</v>
      </c>
      <c r="O219" s="8">
        <f t="shared" si="90"/>
        <v>1056210</v>
      </c>
      <c r="P219" s="23"/>
      <c r="Q219" s="18"/>
      <c r="R219" s="18"/>
      <c r="S219" s="46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</row>
    <row r="220" spans="1:29" s="6" customFormat="1" ht="24.75" customHeight="1" x14ac:dyDescent="0.25">
      <c r="A220" s="69" t="s">
        <v>96</v>
      </c>
      <c r="B220" s="81" t="s">
        <v>97</v>
      </c>
      <c r="C220" s="35" t="s">
        <v>14</v>
      </c>
      <c r="D220" s="8">
        <f t="shared" si="70"/>
        <v>54124432.829999998</v>
      </c>
      <c r="E220" s="8">
        <f t="shared" ref="E220:O220" si="91">E221+E222+E223+E224</f>
        <v>3027907.76</v>
      </c>
      <c r="F220" s="8">
        <f t="shared" si="91"/>
        <v>3463190.32</v>
      </c>
      <c r="G220" s="8">
        <f t="shared" si="91"/>
        <v>3797631.49</v>
      </c>
      <c r="H220" s="8">
        <f t="shared" si="91"/>
        <v>3998155.44</v>
      </c>
      <c r="I220" s="8">
        <f t="shared" si="91"/>
        <v>4185139.51</v>
      </c>
      <c r="J220" s="8">
        <f t="shared" si="91"/>
        <v>4648538.5599999996</v>
      </c>
      <c r="K220" s="8">
        <f t="shared" si="91"/>
        <v>4719288.5</v>
      </c>
      <c r="L220" s="8">
        <f t="shared" si="91"/>
        <v>5624240.4299999997</v>
      </c>
      <c r="M220" s="8">
        <f t="shared" si="91"/>
        <v>6533380.2199999997</v>
      </c>
      <c r="N220" s="8">
        <f t="shared" si="91"/>
        <v>6936151.5999999996</v>
      </c>
      <c r="O220" s="8">
        <f t="shared" si="91"/>
        <v>7190809</v>
      </c>
      <c r="P220" s="23"/>
      <c r="Q220" s="18"/>
      <c r="R220" s="18"/>
      <c r="S220" s="46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</row>
    <row r="221" spans="1:29" s="6" customFormat="1" ht="33" customHeight="1" x14ac:dyDescent="0.25">
      <c r="A221" s="70"/>
      <c r="B221" s="82"/>
      <c r="C221" s="35" t="s">
        <v>22</v>
      </c>
      <c r="D221" s="8">
        <f t="shared" si="70"/>
        <v>2822.01</v>
      </c>
      <c r="E221" s="8">
        <v>2552.56</v>
      </c>
      <c r="F221" s="35">
        <v>269.45</v>
      </c>
      <c r="G221" s="8"/>
      <c r="H221" s="8"/>
      <c r="I221" s="8"/>
      <c r="J221" s="8"/>
      <c r="K221" s="8"/>
      <c r="L221" s="35"/>
      <c r="M221" s="35"/>
      <c r="N221" s="35"/>
      <c r="O221" s="35"/>
      <c r="P221" s="22"/>
      <c r="Q221" s="18"/>
      <c r="R221" s="18"/>
      <c r="S221" s="46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</row>
    <row r="222" spans="1:29" s="6" customFormat="1" ht="31.5" customHeight="1" x14ac:dyDescent="0.25">
      <c r="A222" s="70"/>
      <c r="B222" s="82"/>
      <c r="C222" s="35" t="s">
        <v>16</v>
      </c>
      <c r="D222" s="8">
        <f t="shared" si="70"/>
        <v>28011975.289999999</v>
      </c>
      <c r="E222" s="8">
        <v>1667187.5</v>
      </c>
      <c r="F222" s="35">
        <v>1849474.57</v>
      </c>
      <c r="G222" s="8">
        <v>1910630.3</v>
      </c>
      <c r="H222" s="8">
        <v>1966381.8</v>
      </c>
      <c r="I222" s="8">
        <v>2154002.7999999998</v>
      </c>
      <c r="J222" s="8">
        <v>2392954.94</v>
      </c>
      <c r="K222" s="8">
        <v>2601217.63</v>
      </c>
      <c r="L222" s="35">
        <v>2945682.31</v>
      </c>
      <c r="M222" s="9">
        <v>3352436.84</v>
      </c>
      <c r="N222" s="9">
        <v>3454124.6</v>
      </c>
      <c r="O222" s="9">
        <v>3717882</v>
      </c>
      <c r="P222" s="62"/>
      <c r="Q222" s="18"/>
      <c r="R222" s="18"/>
      <c r="S222" s="46"/>
      <c r="T222" s="49"/>
      <c r="U222" s="49"/>
      <c r="V222" s="49"/>
      <c r="W222" s="49"/>
      <c r="X222" s="49"/>
      <c r="Y222" s="49"/>
      <c r="Z222" s="49"/>
      <c r="AA222" s="51"/>
      <c r="AB222" s="49"/>
      <c r="AC222" s="49"/>
    </row>
    <row r="223" spans="1:29" s="6" customFormat="1" ht="34.5" customHeight="1" x14ac:dyDescent="0.25">
      <c r="A223" s="70"/>
      <c r="B223" s="82"/>
      <c r="C223" s="35" t="s">
        <v>17</v>
      </c>
      <c r="D223" s="8">
        <f t="shared" si="70"/>
        <v>18059271.59</v>
      </c>
      <c r="E223" s="8">
        <v>943371.1</v>
      </c>
      <c r="F223" s="35">
        <v>1082697.1000000001</v>
      </c>
      <c r="G223" s="8">
        <v>1231004.29</v>
      </c>
      <c r="H223" s="8">
        <v>1276265.7</v>
      </c>
      <c r="I223" s="8">
        <v>1410252.1</v>
      </c>
      <c r="J223" s="8">
        <v>1522430.88</v>
      </c>
      <c r="K223" s="8">
        <v>1564399.18</v>
      </c>
      <c r="L223" s="9">
        <v>1905599.29</v>
      </c>
      <c r="M223" s="9">
        <v>2280717.9500000002</v>
      </c>
      <c r="N223" s="9">
        <v>2425817</v>
      </c>
      <c r="O223" s="9">
        <v>2416717</v>
      </c>
      <c r="P223" s="62"/>
      <c r="Q223" s="18"/>
      <c r="R223" s="18"/>
      <c r="S223" s="54"/>
      <c r="T223" s="49"/>
      <c r="U223" s="49"/>
      <c r="V223" s="49"/>
      <c r="W223" s="49"/>
      <c r="X223" s="49"/>
      <c r="Y223" s="49"/>
      <c r="Z223" s="49"/>
      <c r="AA223" s="51"/>
      <c r="AB223" s="49"/>
      <c r="AC223" s="49"/>
    </row>
    <row r="224" spans="1:29" s="6" customFormat="1" ht="48" customHeight="1" x14ac:dyDescent="0.25">
      <c r="A224" s="71"/>
      <c r="B224" s="83"/>
      <c r="C224" s="35" t="s">
        <v>18</v>
      </c>
      <c r="D224" s="8">
        <f t="shared" si="70"/>
        <v>8050363.9400000004</v>
      </c>
      <c r="E224" s="8">
        <v>414796.6</v>
      </c>
      <c r="F224" s="35">
        <v>530749.19999999995</v>
      </c>
      <c r="G224" s="8">
        <v>655996.9</v>
      </c>
      <c r="H224" s="8">
        <v>755507.94</v>
      </c>
      <c r="I224" s="8">
        <v>620884.61</v>
      </c>
      <c r="J224" s="8">
        <v>733152.74</v>
      </c>
      <c r="K224" s="8">
        <v>553671.68999999994</v>
      </c>
      <c r="L224" s="8">
        <v>772958.83</v>
      </c>
      <c r="M224" s="41">
        <v>900225.43</v>
      </c>
      <c r="N224" s="8">
        <v>1056210</v>
      </c>
      <c r="O224" s="8">
        <v>1056210</v>
      </c>
      <c r="P224" s="23"/>
      <c r="Q224" s="18"/>
      <c r="R224" s="18"/>
      <c r="S224" s="46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</row>
    <row r="225" spans="1:29" s="6" customFormat="1" ht="22.5" customHeight="1" x14ac:dyDescent="0.25">
      <c r="A225" s="69" t="s">
        <v>98</v>
      </c>
      <c r="B225" s="75" t="s">
        <v>99</v>
      </c>
      <c r="C225" s="35" t="s">
        <v>14</v>
      </c>
      <c r="D225" s="8">
        <f t="shared" si="70"/>
        <v>307339.5</v>
      </c>
      <c r="E225" s="8">
        <f t="shared" ref="E225:O225" si="92">E226+E227+E228+E229</f>
        <v>98575.1</v>
      </c>
      <c r="F225" s="8">
        <f t="shared" si="92"/>
        <v>133196.79999999999</v>
      </c>
      <c r="G225" s="8">
        <f t="shared" si="92"/>
        <v>41211.199999999997</v>
      </c>
      <c r="H225" s="8">
        <f t="shared" si="92"/>
        <v>5259.8</v>
      </c>
      <c r="I225" s="8">
        <f t="shared" si="92"/>
        <v>4712.3999999999996</v>
      </c>
      <c r="J225" s="8">
        <f t="shared" si="92"/>
        <v>4297</v>
      </c>
      <c r="K225" s="8">
        <f t="shared" si="92"/>
        <v>2698.9</v>
      </c>
      <c r="L225" s="8">
        <f t="shared" si="92"/>
        <v>3793.9</v>
      </c>
      <c r="M225" s="8">
        <f t="shared" si="92"/>
        <v>3372.4</v>
      </c>
      <c r="N225" s="8">
        <f t="shared" si="92"/>
        <v>5111</v>
      </c>
      <c r="O225" s="8">
        <f t="shared" si="92"/>
        <v>5111</v>
      </c>
      <c r="P225" s="23"/>
      <c r="Q225" s="18"/>
      <c r="R225" s="18"/>
      <c r="S225" s="46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</row>
    <row r="226" spans="1:29" s="6" customFormat="1" ht="20.25" customHeight="1" x14ac:dyDescent="0.25">
      <c r="A226" s="70"/>
      <c r="B226" s="76"/>
      <c r="C226" s="35" t="s">
        <v>22</v>
      </c>
      <c r="D226" s="8">
        <f t="shared" si="70"/>
        <v>0</v>
      </c>
      <c r="E226" s="8"/>
      <c r="F226" s="8"/>
      <c r="G226" s="8"/>
      <c r="H226" s="8"/>
      <c r="I226" s="8"/>
      <c r="J226" s="8"/>
      <c r="K226" s="8"/>
      <c r="L226" s="35"/>
      <c r="M226" s="35"/>
      <c r="N226" s="35"/>
      <c r="O226" s="35"/>
      <c r="P226" s="22"/>
      <c r="Q226" s="18"/>
      <c r="R226" s="18"/>
      <c r="S226" s="46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</row>
    <row r="227" spans="1:29" s="6" customFormat="1" ht="25.5" customHeight="1" x14ac:dyDescent="0.25">
      <c r="A227" s="70"/>
      <c r="B227" s="76"/>
      <c r="C227" s="35" t="s">
        <v>16</v>
      </c>
      <c r="D227" s="8">
        <f t="shared" si="70"/>
        <v>307339.5</v>
      </c>
      <c r="E227" s="8">
        <v>98575.1</v>
      </c>
      <c r="F227" s="8">
        <v>133196.79999999999</v>
      </c>
      <c r="G227" s="8">
        <v>41211.199999999997</v>
      </c>
      <c r="H227" s="8">
        <v>5259.8</v>
      </c>
      <c r="I227" s="8">
        <v>4712.3999999999996</v>
      </c>
      <c r="J227" s="8">
        <v>4297</v>
      </c>
      <c r="K227" s="8">
        <v>2698.9</v>
      </c>
      <c r="L227" s="9">
        <v>3793.9</v>
      </c>
      <c r="M227" s="9">
        <v>3372.4</v>
      </c>
      <c r="N227" s="9">
        <v>5111</v>
      </c>
      <c r="O227" s="9">
        <v>5111</v>
      </c>
      <c r="P227" s="62"/>
      <c r="Q227" s="18"/>
      <c r="R227" s="18"/>
      <c r="S227" s="46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</row>
    <row r="228" spans="1:29" s="6" customFormat="1" ht="30" x14ac:dyDescent="0.25">
      <c r="A228" s="70"/>
      <c r="B228" s="76"/>
      <c r="C228" s="35" t="s">
        <v>17</v>
      </c>
      <c r="D228" s="8">
        <f t="shared" si="70"/>
        <v>0</v>
      </c>
      <c r="E228" s="8"/>
      <c r="F228" s="8"/>
      <c r="G228" s="8"/>
      <c r="H228" s="8"/>
      <c r="I228" s="8"/>
      <c r="J228" s="8"/>
      <c r="K228" s="8"/>
      <c r="L228" s="35"/>
      <c r="M228" s="42"/>
      <c r="N228" s="35"/>
      <c r="O228" s="35"/>
      <c r="P228" s="22"/>
      <c r="Q228" s="18"/>
      <c r="R228" s="18"/>
      <c r="S228" s="46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</row>
    <row r="229" spans="1:29" s="6" customFormat="1" ht="30" x14ac:dyDescent="0.25">
      <c r="A229" s="71"/>
      <c r="B229" s="77"/>
      <c r="C229" s="35" t="s">
        <v>18</v>
      </c>
      <c r="D229" s="8">
        <f t="shared" si="70"/>
        <v>0</v>
      </c>
      <c r="E229" s="8"/>
      <c r="F229" s="8"/>
      <c r="G229" s="8"/>
      <c r="H229" s="8"/>
      <c r="I229" s="8"/>
      <c r="J229" s="8"/>
      <c r="K229" s="8"/>
      <c r="L229" s="35"/>
      <c r="M229" s="41"/>
      <c r="N229" s="35"/>
      <c r="O229" s="35"/>
      <c r="P229" s="22"/>
      <c r="Q229" s="18"/>
      <c r="R229" s="18"/>
      <c r="S229" s="46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</row>
    <row r="230" spans="1:29" s="6" customFormat="1" x14ac:dyDescent="0.25">
      <c r="A230" s="69" t="s">
        <v>100</v>
      </c>
      <c r="B230" s="75" t="s">
        <v>101</v>
      </c>
      <c r="C230" s="35" t="s">
        <v>14</v>
      </c>
      <c r="D230" s="8">
        <f t="shared" si="70"/>
        <v>85216.59</v>
      </c>
      <c r="E230" s="8">
        <f t="shared" ref="E230:O230" si="93">E231+E232+E233+E234</f>
        <v>2530</v>
      </c>
      <c r="F230" s="8">
        <f t="shared" si="93"/>
        <v>1551</v>
      </c>
      <c r="G230" s="8">
        <f t="shared" si="93"/>
        <v>2678</v>
      </c>
      <c r="H230" s="8">
        <f t="shared" si="93"/>
        <v>4334.5</v>
      </c>
      <c r="I230" s="8">
        <f t="shared" si="93"/>
        <v>8937</v>
      </c>
      <c r="J230" s="8">
        <f t="shared" si="93"/>
        <v>8859</v>
      </c>
      <c r="K230" s="8">
        <f t="shared" si="93"/>
        <v>6719.92</v>
      </c>
      <c r="L230" s="8">
        <f t="shared" si="93"/>
        <v>21238.3</v>
      </c>
      <c r="M230" s="8">
        <f t="shared" si="93"/>
        <v>22868.87</v>
      </c>
      <c r="N230" s="8">
        <f t="shared" si="93"/>
        <v>2750</v>
      </c>
      <c r="O230" s="8">
        <f t="shared" si="93"/>
        <v>2750</v>
      </c>
      <c r="P230" s="23"/>
      <c r="Q230" s="18"/>
      <c r="R230" s="18"/>
      <c r="S230" s="46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</row>
    <row r="231" spans="1:29" s="6" customFormat="1" x14ac:dyDescent="0.25">
      <c r="A231" s="70"/>
      <c r="B231" s="76"/>
      <c r="C231" s="35" t="s">
        <v>22</v>
      </c>
      <c r="D231" s="8">
        <f t="shared" si="70"/>
        <v>0</v>
      </c>
      <c r="E231" s="8"/>
      <c r="F231" s="8"/>
      <c r="G231" s="8"/>
      <c r="H231" s="8"/>
      <c r="I231" s="8"/>
      <c r="J231" s="8"/>
      <c r="K231" s="8">
        <v>0</v>
      </c>
      <c r="L231" s="35"/>
      <c r="M231" s="35"/>
      <c r="N231" s="35"/>
      <c r="O231" s="35"/>
      <c r="P231" s="22"/>
      <c r="Q231" s="18"/>
      <c r="R231" s="18"/>
      <c r="S231" s="46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</row>
    <row r="232" spans="1:29" s="6" customFormat="1" x14ac:dyDescent="0.25">
      <c r="A232" s="70"/>
      <c r="B232" s="76"/>
      <c r="C232" s="35" t="s">
        <v>16</v>
      </c>
      <c r="D232" s="8">
        <f t="shared" si="70"/>
        <v>85212.59</v>
      </c>
      <c r="E232" s="8">
        <v>2530</v>
      </c>
      <c r="F232" s="8">
        <v>1551</v>
      </c>
      <c r="G232" s="8">
        <v>2678</v>
      </c>
      <c r="H232" s="8">
        <v>4334.5</v>
      </c>
      <c r="I232" s="8">
        <v>8937</v>
      </c>
      <c r="J232" s="8">
        <v>8859</v>
      </c>
      <c r="K232" s="8">
        <v>6719.92</v>
      </c>
      <c r="L232" s="9">
        <v>21234.3</v>
      </c>
      <c r="M232" s="9">
        <v>22868.87</v>
      </c>
      <c r="N232" s="9">
        <v>2750</v>
      </c>
      <c r="O232" s="9">
        <v>2750</v>
      </c>
      <c r="P232" s="62"/>
      <c r="Q232" s="18"/>
      <c r="R232" s="18"/>
      <c r="S232" s="46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</row>
    <row r="233" spans="1:29" s="6" customFormat="1" ht="30" x14ac:dyDescent="0.25">
      <c r="A233" s="70"/>
      <c r="B233" s="76"/>
      <c r="C233" s="35" t="s">
        <v>17</v>
      </c>
      <c r="D233" s="8">
        <f t="shared" si="70"/>
        <v>4</v>
      </c>
      <c r="E233" s="8"/>
      <c r="F233" s="8"/>
      <c r="G233" s="8"/>
      <c r="H233" s="8"/>
      <c r="I233" s="8"/>
      <c r="J233" s="8"/>
      <c r="K233" s="8"/>
      <c r="L233" s="9">
        <v>4</v>
      </c>
      <c r="M233" s="9"/>
      <c r="N233" s="9"/>
      <c r="O233" s="35"/>
      <c r="P233" s="22"/>
      <c r="Q233" s="18"/>
      <c r="R233" s="18"/>
      <c r="S233" s="46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</row>
    <row r="234" spans="1:29" s="6" customFormat="1" ht="30" x14ac:dyDescent="0.25">
      <c r="A234" s="71"/>
      <c r="B234" s="77"/>
      <c r="C234" s="35" t="s">
        <v>18</v>
      </c>
      <c r="D234" s="8">
        <f t="shared" si="70"/>
        <v>0</v>
      </c>
      <c r="E234" s="8"/>
      <c r="F234" s="8"/>
      <c r="G234" s="8"/>
      <c r="H234" s="8"/>
      <c r="I234" s="8"/>
      <c r="J234" s="8"/>
      <c r="K234" s="8"/>
      <c r="L234" s="35"/>
      <c r="M234" s="41"/>
      <c r="N234" s="35"/>
      <c r="O234" s="35"/>
      <c r="P234" s="22"/>
      <c r="Q234" s="18"/>
      <c r="R234" s="18"/>
      <c r="S234" s="46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</row>
    <row r="235" spans="1:29" s="6" customFormat="1" x14ac:dyDescent="0.25">
      <c r="A235" s="69" t="s">
        <v>102</v>
      </c>
      <c r="B235" s="75" t="s">
        <v>103</v>
      </c>
      <c r="C235" s="35" t="s">
        <v>14</v>
      </c>
      <c r="D235" s="8">
        <f t="shared" si="70"/>
        <v>3966594.55</v>
      </c>
      <c r="E235" s="8">
        <f t="shared" ref="E235:O235" si="94">E236+E237+E238+E239</f>
        <v>0</v>
      </c>
      <c r="F235" s="8">
        <f t="shared" si="94"/>
        <v>0</v>
      </c>
      <c r="G235" s="8">
        <f t="shared" si="94"/>
        <v>0</v>
      </c>
      <c r="H235" s="8">
        <f t="shared" si="94"/>
        <v>0</v>
      </c>
      <c r="I235" s="8">
        <f t="shared" si="94"/>
        <v>563425.6</v>
      </c>
      <c r="J235" s="8">
        <f t="shared" si="94"/>
        <v>1726513</v>
      </c>
      <c r="K235" s="8">
        <f t="shared" si="94"/>
        <v>1106414.75</v>
      </c>
      <c r="L235" s="8">
        <f t="shared" si="94"/>
        <v>460413.91</v>
      </c>
      <c r="M235" s="8">
        <f t="shared" si="94"/>
        <v>109827.29</v>
      </c>
      <c r="N235" s="8">
        <f t="shared" si="94"/>
        <v>0</v>
      </c>
      <c r="O235" s="8">
        <f t="shared" si="94"/>
        <v>0</v>
      </c>
      <c r="P235" s="23"/>
      <c r="Q235" s="18"/>
      <c r="R235" s="18"/>
      <c r="S235" s="46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</row>
    <row r="236" spans="1:29" s="6" customFormat="1" x14ac:dyDescent="0.25">
      <c r="A236" s="70"/>
      <c r="B236" s="76"/>
      <c r="C236" s="35" t="s">
        <v>22</v>
      </c>
      <c r="D236" s="8">
        <f t="shared" si="70"/>
        <v>1928379.1</v>
      </c>
      <c r="E236" s="8">
        <f>E241+E361+E371+E376</f>
        <v>0</v>
      </c>
      <c r="F236" s="8">
        <f t="shared" ref="F236:K236" si="95">F241+F361+F371+F376</f>
        <v>0</v>
      </c>
      <c r="G236" s="8">
        <f t="shared" si="95"/>
        <v>0</v>
      </c>
      <c r="H236" s="8">
        <f t="shared" si="95"/>
        <v>0</v>
      </c>
      <c r="I236" s="8">
        <f t="shared" si="95"/>
        <v>419691.2</v>
      </c>
      <c r="J236" s="8">
        <f t="shared" si="95"/>
        <v>837401.1</v>
      </c>
      <c r="K236" s="8">
        <f t="shared" si="95"/>
        <v>445387.5</v>
      </c>
      <c r="L236" s="8">
        <f>L241+L361+L371+L376</f>
        <v>225899.3</v>
      </c>
      <c r="M236" s="8">
        <f t="shared" ref="M236:N236" si="96">M241+M361+M371+M376</f>
        <v>0</v>
      </c>
      <c r="N236" s="8">
        <f t="shared" si="96"/>
        <v>0</v>
      </c>
      <c r="O236" s="8">
        <f>O241+O361+O371+O376</f>
        <v>0</v>
      </c>
      <c r="P236" s="23"/>
      <c r="Q236" s="18"/>
      <c r="R236" s="18"/>
      <c r="S236" s="46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</row>
    <row r="237" spans="1:29" s="6" customFormat="1" x14ac:dyDescent="0.25">
      <c r="A237" s="70"/>
      <c r="B237" s="76"/>
      <c r="C237" s="35" t="s">
        <v>16</v>
      </c>
      <c r="D237" s="8">
        <f t="shared" si="70"/>
        <v>1491203.8</v>
      </c>
      <c r="E237" s="8">
        <f t="shared" ref="E237:L239" si="97">E242+E362+E372+E377</f>
        <v>0</v>
      </c>
      <c r="F237" s="8">
        <f t="shared" si="97"/>
        <v>0</v>
      </c>
      <c r="G237" s="8">
        <f t="shared" si="97"/>
        <v>0</v>
      </c>
      <c r="H237" s="8">
        <f t="shared" si="97"/>
        <v>0</v>
      </c>
      <c r="I237" s="8">
        <f t="shared" si="97"/>
        <v>100900.2</v>
      </c>
      <c r="J237" s="8">
        <f t="shared" si="97"/>
        <v>635710.4</v>
      </c>
      <c r="K237" s="8">
        <f t="shared" si="97"/>
        <v>471174.2</v>
      </c>
      <c r="L237" s="8">
        <f t="shared" si="97"/>
        <v>200407.31</v>
      </c>
      <c r="M237" s="8">
        <f t="shared" ref="M237:O237" si="98">M242+M362+M372+M377</f>
        <v>83011.69</v>
      </c>
      <c r="N237" s="8">
        <f t="shared" si="98"/>
        <v>0</v>
      </c>
      <c r="O237" s="8">
        <f t="shared" si="98"/>
        <v>0</v>
      </c>
      <c r="P237" s="23"/>
      <c r="Q237" s="18"/>
      <c r="R237" s="18"/>
      <c r="S237" s="46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</row>
    <row r="238" spans="1:29" s="6" customFormat="1" ht="30" x14ac:dyDescent="0.25">
      <c r="A238" s="70"/>
      <c r="B238" s="76"/>
      <c r="C238" s="35" t="s">
        <v>17</v>
      </c>
      <c r="D238" s="8">
        <f t="shared" si="70"/>
        <v>538928.22</v>
      </c>
      <c r="E238" s="8">
        <f t="shared" si="97"/>
        <v>0</v>
      </c>
      <c r="F238" s="8">
        <f t="shared" si="97"/>
        <v>0</v>
      </c>
      <c r="G238" s="8">
        <f t="shared" si="97"/>
        <v>0</v>
      </c>
      <c r="H238" s="8">
        <f t="shared" si="97"/>
        <v>0</v>
      </c>
      <c r="I238" s="8">
        <f t="shared" si="97"/>
        <v>42834.2</v>
      </c>
      <c r="J238" s="8">
        <f t="shared" si="97"/>
        <v>253401.5</v>
      </c>
      <c r="K238" s="8">
        <f t="shared" si="97"/>
        <v>181769.62</v>
      </c>
      <c r="L238" s="8">
        <f t="shared" si="97"/>
        <v>34107.300000000003</v>
      </c>
      <c r="M238" s="8">
        <f t="shared" ref="M238:O238" si="99">M243+M363+M373+M378</f>
        <v>26815.599999999999</v>
      </c>
      <c r="N238" s="8">
        <f t="shared" si="99"/>
        <v>0</v>
      </c>
      <c r="O238" s="8">
        <f t="shared" si="99"/>
        <v>0</v>
      </c>
      <c r="P238" s="23"/>
      <c r="Q238" s="18"/>
      <c r="R238" s="18"/>
      <c r="S238" s="46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</row>
    <row r="239" spans="1:29" s="6" customFormat="1" ht="30" x14ac:dyDescent="0.25">
      <c r="A239" s="71"/>
      <c r="B239" s="77"/>
      <c r="C239" s="35" t="s">
        <v>18</v>
      </c>
      <c r="D239" s="8">
        <f t="shared" si="70"/>
        <v>8083.43</v>
      </c>
      <c r="E239" s="8">
        <f t="shared" si="97"/>
        <v>0</v>
      </c>
      <c r="F239" s="8">
        <f t="shared" si="97"/>
        <v>0</v>
      </c>
      <c r="G239" s="8">
        <f t="shared" si="97"/>
        <v>0</v>
      </c>
      <c r="H239" s="8">
        <f t="shared" si="97"/>
        <v>0</v>
      </c>
      <c r="I239" s="8">
        <f t="shared" si="97"/>
        <v>0</v>
      </c>
      <c r="J239" s="8">
        <f t="shared" si="97"/>
        <v>0</v>
      </c>
      <c r="K239" s="8">
        <f t="shared" si="97"/>
        <v>8083.43</v>
      </c>
      <c r="L239" s="8">
        <f t="shared" si="97"/>
        <v>0</v>
      </c>
      <c r="M239" s="8">
        <f t="shared" ref="M239:O239" si="100">M244+M364+M374+M379</f>
        <v>0</v>
      </c>
      <c r="N239" s="8">
        <f t="shared" si="100"/>
        <v>0</v>
      </c>
      <c r="O239" s="8">
        <f t="shared" si="100"/>
        <v>0</v>
      </c>
      <c r="P239" s="23"/>
      <c r="Q239" s="18"/>
      <c r="R239" s="18"/>
      <c r="S239" s="46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</row>
    <row r="240" spans="1:29" s="6" customFormat="1" ht="27.75" customHeight="1" x14ac:dyDescent="0.25">
      <c r="A240" s="69" t="s">
        <v>104</v>
      </c>
      <c r="B240" s="75" t="s">
        <v>307</v>
      </c>
      <c r="C240" s="35" t="s">
        <v>14</v>
      </c>
      <c r="D240" s="8">
        <f t="shared" si="70"/>
        <v>3666915.85</v>
      </c>
      <c r="E240" s="8">
        <f t="shared" ref="E240:O240" si="101">E241+E242+E243+E244</f>
        <v>0</v>
      </c>
      <c r="F240" s="8">
        <f t="shared" si="101"/>
        <v>0</v>
      </c>
      <c r="G240" s="8">
        <f t="shared" si="101"/>
        <v>0</v>
      </c>
      <c r="H240" s="8">
        <f t="shared" si="101"/>
        <v>0</v>
      </c>
      <c r="I240" s="8">
        <f t="shared" si="101"/>
        <v>563425.6</v>
      </c>
      <c r="J240" s="8">
        <f t="shared" si="101"/>
        <v>1705534</v>
      </c>
      <c r="K240" s="8">
        <f t="shared" si="101"/>
        <v>956015.8</v>
      </c>
      <c r="L240" s="8">
        <f t="shared" si="101"/>
        <v>335854.51</v>
      </c>
      <c r="M240" s="8">
        <f t="shared" si="101"/>
        <v>106085.94</v>
      </c>
      <c r="N240" s="8">
        <f t="shared" si="101"/>
        <v>0</v>
      </c>
      <c r="O240" s="8">
        <f t="shared" si="101"/>
        <v>0</v>
      </c>
      <c r="P240" s="23"/>
      <c r="Q240" s="18"/>
      <c r="R240" s="18"/>
      <c r="S240" s="46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</row>
    <row r="241" spans="1:29" s="6" customFormat="1" ht="37.5" customHeight="1" x14ac:dyDescent="0.25">
      <c r="A241" s="70"/>
      <c r="B241" s="76"/>
      <c r="C241" s="35" t="s">
        <v>22</v>
      </c>
      <c r="D241" s="8">
        <f t="shared" si="70"/>
        <v>1749026.9</v>
      </c>
      <c r="E241" s="8">
        <f>E246+E301+E336</f>
        <v>0</v>
      </c>
      <c r="F241" s="8">
        <f t="shared" ref="F241:K241" si="102">F246+F301+F336</f>
        <v>0</v>
      </c>
      <c r="G241" s="8">
        <f t="shared" si="102"/>
        <v>0</v>
      </c>
      <c r="H241" s="8">
        <f t="shared" si="102"/>
        <v>0</v>
      </c>
      <c r="I241" s="8">
        <f t="shared" si="102"/>
        <v>419691.2</v>
      </c>
      <c r="J241" s="8">
        <f t="shared" si="102"/>
        <v>837401.1</v>
      </c>
      <c r="K241" s="8">
        <f t="shared" si="102"/>
        <v>313694.8</v>
      </c>
      <c r="L241" s="8">
        <f>L246+L301+L336</f>
        <v>178239.8</v>
      </c>
      <c r="M241" s="8">
        <f t="shared" ref="M241:O241" si="103">M246+M301+M336</f>
        <v>0</v>
      </c>
      <c r="N241" s="8">
        <f t="shared" si="103"/>
        <v>0</v>
      </c>
      <c r="O241" s="8">
        <f t="shared" si="103"/>
        <v>0</v>
      </c>
      <c r="P241" s="23"/>
      <c r="Q241" s="18"/>
      <c r="R241" s="18"/>
      <c r="S241" s="46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</row>
    <row r="242" spans="1:29" s="6" customFormat="1" ht="30" customHeight="1" x14ac:dyDescent="0.25">
      <c r="A242" s="70"/>
      <c r="B242" s="76"/>
      <c r="C242" s="35" t="s">
        <v>16</v>
      </c>
      <c r="D242" s="8">
        <f t="shared" si="70"/>
        <v>1407206.75</v>
      </c>
      <c r="E242" s="8">
        <f t="shared" ref="E242:L244" si="104">E247+E302+E337</f>
        <v>0</v>
      </c>
      <c r="F242" s="8">
        <f t="shared" si="104"/>
        <v>0</v>
      </c>
      <c r="G242" s="8">
        <f t="shared" si="104"/>
        <v>0</v>
      </c>
      <c r="H242" s="8">
        <f t="shared" si="104"/>
        <v>0</v>
      </c>
      <c r="I242" s="8">
        <f t="shared" si="104"/>
        <v>100900.2</v>
      </c>
      <c r="J242" s="8">
        <f t="shared" si="104"/>
        <v>620710.40000000002</v>
      </c>
      <c r="K242" s="8">
        <f t="shared" si="104"/>
        <v>463252.1</v>
      </c>
      <c r="L242" s="8">
        <f t="shared" si="104"/>
        <v>143073.71</v>
      </c>
      <c r="M242" s="8">
        <f t="shared" ref="M242:O242" si="105">M247+M302+M337</f>
        <v>79270.34</v>
      </c>
      <c r="N242" s="8">
        <f t="shared" si="105"/>
        <v>0</v>
      </c>
      <c r="O242" s="8">
        <f t="shared" si="105"/>
        <v>0</v>
      </c>
      <c r="P242" s="23"/>
      <c r="Q242" s="18"/>
      <c r="R242" s="18"/>
      <c r="S242" s="46"/>
      <c r="T242" s="49"/>
      <c r="U242" s="49"/>
      <c r="V242" s="49"/>
      <c r="W242" s="49"/>
      <c r="X242" s="49"/>
      <c r="Y242" s="49"/>
      <c r="Z242" s="49"/>
      <c r="AA242" s="49"/>
      <c r="AB242" s="49"/>
      <c r="AC242" s="49"/>
    </row>
    <row r="243" spans="1:29" s="6" customFormat="1" ht="30" x14ac:dyDescent="0.25">
      <c r="A243" s="70"/>
      <c r="B243" s="76"/>
      <c r="C243" s="35" t="s">
        <v>17</v>
      </c>
      <c r="D243" s="8">
        <f t="shared" si="70"/>
        <v>510682.2</v>
      </c>
      <c r="E243" s="8">
        <f t="shared" si="104"/>
        <v>0</v>
      </c>
      <c r="F243" s="8">
        <f t="shared" si="104"/>
        <v>0</v>
      </c>
      <c r="G243" s="8">
        <f t="shared" si="104"/>
        <v>0</v>
      </c>
      <c r="H243" s="8">
        <f t="shared" si="104"/>
        <v>0</v>
      </c>
      <c r="I243" s="8">
        <f t="shared" si="104"/>
        <v>42834.2</v>
      </c>
      <c r="J243" s="8">
        <f t="shared" si="104"/>
        <v>247422.5</v>
      </c>
      <c r="K243" s="8">
        <f t="shared" si="104"/>
        <v>179068.9</v>
      </c>
      <c r="L243" s="8">
        <f t="shared" si="104"/>
        <v>14541</v>
      </c>
      <c r="M243" s="8">
        <f t="shared" ref="M243:O243" si="106">M248+M303+M338</f>
        <v>26815.599999999999</v>
      </c>
      <c r="N243" s="8">
        <f t="shared" si="106"/>
        <v>0</v>
      </c>
      <c r="O243" s="8">
        <f t="shared" si="106"/>
        <v>0</v>
      </c>
      <c r="P243" s="23"/>
      <c r="Q243" s="18"/>
      <c r="R243" s="18"/>
      <c r="S243" s="46"/>
      <c r="T243" s="49"/>
      <c r="U243" s="49"/>
      <c r="V243" s="49"/>
      <c r="W243" s="49"/>
      <c r="X243" s="49"/>
      <c r="Y243" s="49"/>
      <c r="Z243" s="49"/>
      <c r="AA243" s="49"/>
      <c r="AB243" s="49"/>
      <c r="AC243" s="49"/>
    </row>
    <row r="244" spans="1:29" s="6" customFormat="1" ht="30" x14ac:dyDescent="0.25">
      <c r="A244" s="71"/>
      <c r="B244" s="77"/>
      <c r="C244" s="35" t="s">
        <v>18</v>
      </c>
      <c r="D244" s="8">
        <f t="shared" si="70"/>
        <v>0</v>
      </c>
      <c r="E244" s="8">
        <f t="shared" si="104"/>
        <v>0</v>
      </c>
      <c r="F244" s="8">
        <f t="shared" si="104"/>
        <v>0</v>
      </c>
      <c r="G244" s="8">
        <f t="shared" si="104"/>
        <v>0</v>
      </c>
      <c r="H244" s="8">
        <f t="shared" si="104"/>
        <v>0</v>
      </c>
      <c r="I244" s="8">
        <f t="shared" si="104"/>
        <v>0</v>
      </c>
      <c r="J244" s="8">
        <f t="shared" si="104"/>
        <v>0</v>
      </c>
      <c r="K244" s="8">
        <f t="shared" si="104"/>
        <v>0</v>
      </c>
      <c r="L244" s="8">
        <f t="shared" si="104"/>
        <v>0</v>
      </c>
      <c r="M244" s="8">
        <f t="shared" ref="M244:O244" si="107">M249+M304+M339</f>
        <v>0</v>
      </c>
      <c r="N244" s="8">
        <f t="shared" si="107"/>
        <v>0</v>
      </c>
      <c r="O244" s="8">
        <f t="shared" si="107"/>
        <v>0</v>
      </c>
      <c r="P244" s="23"/>
      <c r="Q244" s="18"/>
      <c r="R244" s="18"/>
      <c r="S244" s="46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</row>
    <row r="245" spans="1:29" s="6" customFormat="1" ht="32.25" customHeight="1" x14ac:dyDescent="0.25">
      <c r="A245" s="69" t="s">
        <v>105</v>
      </c>
      <c r="B245" s="84" t="s">
        <v>106</v>
      </c>
      <c r="C245" s="35" t="s">
        <v>14</v>
      </c>
      <c r="D245" s="8">
        <f t="shared" si="70"/>
        <v>1583452.85</v>
      </c>
      <c r="E245" s="8">
        <f t="shared" ref="E245:O245" si="108">E246+E247+E248+E249</f>
        <v>0</v>
      </c>
      <c r="F245" s="8">
        <f t="shared" si="108"/>
        <v>0</v>
      </c>
      <c r="G245" s="8">
        <f t="shared" si="108"/>
        <v>0</v>
      </c>
      <c r="H245" s="8">
        <f t="shared" si="108"/>
        <v>0</v>
      </c>
      <c r="I245" s="8">
        <f t="shared" si="108"/>
        <v>0</v>
      </c>
      <c r="J245" s="8">
        <f t="shared" si="108"/>
        <v>185994.7</v>
      </c>
      <c r="K245" s="8">
        <f t="shared" si="108"/>
        <v>955517.7</v>
      </c>
      <c r="L245" s="8">
        <f t="shared" si="108"/>
        <v>335854.51</v>
      </c>
      <c r="M245" s="8">
        <f t="shared" si="108"/>
        <v>106085.94</v>
      </c>
      <c r="N245" s="8">
        <f t="shared" si="108"/>
        <v>0</v>
      </c>
      <c r="O245" s="8">
        <f t="shared" si="108"/>
        <v>0</v>
      </c>
      <c r="P245" s="23"/>
      <c r="Q245" s="18"/>
      <c r="R245" s="18"/>
      <c r="S245" s="46"/>
      <c r="T245" s="49"/>
      <c r="U245" s="49"/>
      <c r="V245" s="49"/>
      <c r="W245" s="49"/>
      <c r="X245" s="49"/>
      <c r="Y245" s="49"/>
      <c r="Z245" s="49"/>
      <c r="AA245" s="49"/>
      <c r="AB245" s="49"/>
      <c r="AC245" s="49"/>
    </row>
    <row r="246" spans="1:29" s="6" customFormat="1" ht="24" customHeight="1" x14ac:dyDescent="0.25">
      <c r="A246" s="70"/>
      <c r="B246" s="85"/>
      <c r="C246" s="35" t="s">
        <v>22</v>
      </c>
      <c r="D246" s="8">
        <f t="shared" si="70"/>
        <v>622529.5</v>
      </c>
      <c r="E246" s="8">
        <f>E251+E256+E261+E266+E271+E276+E281+E286+E291+E296</f>
        <v>0</v>
      </c>
      <c r="F246" s="8">
        <f t="shared" ref="F246:K246" si="109">F251+F256+F261+F266+F271+F276+F281+F286+F291+F296</f>
        <v>0</v>
      </c>
      <c r="G246" s="8">
        <f t="shared" si="109"/>
        <v>0</v>
      </c>
      <c r="H246" s="8">
        <f t="shared" si="109"/>
        <v>0</v>
      </c>
      <c r="I246" s="8">
        <f t="shared" si="109"/>
        <v>0</v>
      </c>
      <c r="J246" s="8">
        <f t="shared" si="109"/>
        <v>130594.9</v>
      </c>
      <c r="K246" s="8">
        <f t="shared" si="109"/>
        <v>313694.8</v>
      </c>
      <c r="L246" s="8">
        <f>L251+L256+L261+L266+L271+L276+L281+L286+L291+L296</f>
        <v>178239.8</v>
      </c>
      <c r="M246" s="8">
        <f t="shared" ref="M246:O246" si="110">M251+M256+M261+M266+M271+M276+M281+M286+M291+M296</f>
        <v>0</v>
      </c>
      <c r="N246" s="8">
        <f t="shared" si="110"/>
        <v>0</v>
      </c>
      <c r="O246" s="8">
        <f t="shared" si="110"/>
        <v>0</v>
      </c>
      <c r="P246" s="23"/>
      <c r="Q246" s="18"/>
      <c r="R246" s="18"/>
      <c r="S246" s="46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</row>
    <row r="247" spans="1:29" s="6" customFormat="1" ht="30.75" customHeight="1" x14ac:dyDescent="0.25">
      <c r="A247" s="70"/>
      <c r="B247" s="85"/>
      <c r="C247" s="35" t="s">
        <v>16</v>
      </c>
      <c r="D247" s="8">
        <f t="shared" si="70"/>
        <v>724704.75</v>
      </c>
      <c r="E247" s="8">
        <f t="shared" ref="E247:L249" si="111">E252+E257+E262+E267+E272+E277+E282+E287+E292+E297</f>
        <v>0</v>
      </c>
      <c r="F247" s="8">
        <f t="shared" si="111"/>
        <v>0</v>
      </c>
      <c r="G247" s="8">
        <f t="shared" si="111"/>
        <v>0</v>
      </c>
      <c r="H247" s="8">
        <f t="shared" si="111"/>
        <v>0</v>
      </c>
      <c r="I247" s="8">
        <f t="shared" si="111"/>
        <v>0</v>
      </c>
      <c r="J247" s="8">
        <f t="shared" si="111"/>
        <v>39606.699999999997</v>
      </c>
      <c r="K247" s="8">
        <f t="shared" si="111"/>
        <v>462754</v>
      </c>
      <c r="L247" s="8">
        <f t="shared" si="111"/>
        <v>143073.71</v>
      </c>
      <c r="M247" s="8">
        <f t="shared" ref="M247:O247" si="112">M252+M257+M262+M267+M272+M277+M282+M287+M292+M297</f>
        <v>79270.34</v>
      </c>
      <c r="N247" s="8">
        <f t="shared" si="112"/>
        <v>0</v>
      </c>
      <c r="O247" s="8">
        <f t="shared" si="112"/>
        <v>0</v>
      </c>
      <c r="P247" s="23"/>
      <c r="Q247" s="18"/>
      <c r="R247" s="18"/>
      <c r="S247" s="46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</row>
    <row r="248" spans="1:29" s="6" customFormat="1" ht="39" customHeight="1" x14ac:dyDescent="0.25">
      <c r="A248" s="70"/>
      <c r="B248" s="85"/>
      <c r="C248" s="35" t="s">
        <v>17</v>
      </c>
      <c r="D248" s="8">
        <f t="shared" ref="D248:D311" si="113">SUM(E248:O248)</f>
        <v>236218.6</v>
      </c>
      <c r="E248" s="8">
        <f t="shared" si="111"/>
        <v>0</v>
      </c>
      <c r="F248" s="8">
        <f t="shared" si="111"/>
        <v>0</v>
      </c>
      <c r="G248" s="8">
        <f t="shared" si="111"/>
        <v>0</v>
      </c>
      <c r="H248" s="8">
        <f t="shared" si="111"/>
        <v>0</v>
      </c>
      <c r="I248" s="8">
        <f t="shared" si="111"/>
        <v>0</v>
      </c>
      <c r="J248" s="8">
        <f t="shared" si="111"/>
        <v>15793.1</v>
      </c>
      <c r="K248" s="8">
        <f t="shared" si="111"/>
        <v>179068.9</v>
      </c>
      <c r="L248" s="8">
        <f t="shared" si="111"/>
        <v>14541</v>
      </c>
      <c r="M248" s="8">
        <f t="shared" ref="M248:O248" si="114">M253+M258+M263+M268+M273+M278+M283+M288+M293+M298</f>
        <v>26815.599999999999</v>
      </c>
      <c r="N248" s="8">
        <f t="shared" si="114"/>
        <v>0</v>
      </c>
      <c r="O248" s="8">
        <f t="shared" si="114"/>
        <v>0</v>
      </c>
      <c r="P248" s="23"/>
      <c r="Q248" s="18"/>
      <c r="R248" s="18"/>
      <c r="S248" s="46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</row>
    <row r="249" spans="1:29" s="6" customFormat="1" ht="30" x14ac:dyDescent="0.25">
      <c r="A249" s="71"/>
      <c r="B249" s="86"/>
      <c r="C249" s="35" t="s">
        <v>18</v>
      </c>
      <c r="D249" s="8">
        <f t="shared" si="113"/>
        <v>0</v>
      </c>
      <c r="E249" s="8">
        <f t="shared" si="111"/>
        <v>0</v>
      </c>
      <c r="F249" s="8">
        <f t="shared" si="111"/>
        <v>0</v>
      </c>
      <c r="G249" s="8">
        <f t="shared" si="111"/>
        <v>0</v>
      </c>
      <c r="H249" s="8">
        <f t="shared" si="111"/>
        <v>0</v>
      </c>
      <c r="I249" s="8">
        <f t="shared" si="111"/>
        <v>0</v>
      </c>
      <c r="J249" s="8">
        <f t="shared" si="111"/>
        <v>0</v>
      </c>
      <c r="K249" s="8">
        <f t="shared" si="111"/>
        <v>0</v>
      </c>
      <c r="L249" s="8">
        <f t="shared" si="111"/>
        <v>0</v>
      </c>
      <c r="M249" s="8">
        <f t="shared" ref="M249:O249" si="115">M254+M259+M264+M269+M274+M279+M284+M289+M294+M299</f>
        <v>0</v>
      </c>
      <c r="N249" s="8">
        <f t="shared" si="115"/>
        <v>0</v>
      </c>
      <c r="O249" s="8">
        <f t="shared" si="115"/>
        <v>0</v>
      </c>
      <c r="P249" s="23"/>
      <c r="Q249" s="18"/>
      <c r="R249" s="18"/>
      <c r="S249" s="46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</row>
    <row r="250" spans="1:29" s="6" customFormat="1" ht="25.5" customHeight="1" x14ac:dyDescent="0.25">
      <c r="A250" s="69" t="s">
        <v>107</v>
      </c>
      <c r="B250" s="69" t="s">
        <v>236</v>
      </c>
      <c r="C250" s="35" t="s">
        <v>14</v>
      </c>
      <c r="D250" s="8">
        <f t="shared" si="113"/>
        <v>83351.3</v>
      </c>
      <c r="E250" s="8">
        <f t="shared" ref="E250:O250" si="116">E251+E252+E253+E254</f>
        <v>0</v>
      </c>
      <c r="F250" s="8">
        <f t="shared" si="116"/>
        <v>0</v>
      </c>
      <c r="G250" s="8">
        <f t="shared" si="116"/>
        <v>0</v>
      </c>
      <c r="H250" s="8">
        <f t="shared" si="116"/>
        <v>0</v>
      </c>
      <c r="I250" s="8">
        <f t="shared" si="116"/>
        <v>0</v>
      </c>
      <c r="J250" s="8">
        <f t="shared" si="116"/>
        <v>24471.1</v>
      </c>
      <c r="K250" s="8">
        <f t="shared" si="116"/>
        <v>58880.2</v>
      </c>
      <c r="L250" s="8">
        <f t="shared" si="116"/>
        <v>0</v>
      </c>
      <c r="M250" s="8">
        <f t="shared" si="116"/>
        <v>0</v>
      </c>
      <c r="N250" s="8">
        <f t="shared" si="116"/>
        <v>0</v>
      </c>
      <c r="O250" s="8">
        <f t="shared" si="116"/>
        <v>0</v>
      </c>
      <c r="P250" s="23"/>
      <c r="Q250" s="18"/>
      <c r="R250" s="18"/>
      <c r="S250" s="46"/>
      <c r="T250" s="49"/>
      <c r="U250" s="49"/>
      <c r="V250" s="49"/>
      <c r="W250" s="49"/>
      <c r="X250" s="49"/>
      <c r="Y250" s="49"/>
      <c r="Z250" s="49"/>
      <c r="AA250" s="49"/>
      <c r="AB250" s="49"/>
      <c r="AC250" s="49"/>
    </row>
    <row r="251" spans="1:29" s="6" customFormat="1" ht="25.5" customHeight="1" x14ac:dyDescent="0.25">
      <c r="A251" s="70"/>
      <c r="B251" s="70"/>
      <c r="C251" s="35" t="s">
        <v>22</v>
      </c>
      <c r="D251" s="8">
        <f t="shared" si="113"/>
        <v>29500.400000000001</v>
      </c>
      <c r="E251" s="8"/>
      <c r="F251" s="8"/>
      <c r="G251" s="8"/>
      <c r="H251" s="8"/>
      <c r="I251" s="8"/>
      <c r="J251" s="8">
        <v>17183.5</v>
      </c>
      <c r="K251" s="8">
        <v>12316.9</v>
      </c>
      <c r="L251" s="9"/>
      <c r="M251" s="35"/>
      <c r="N251" s="35"/>
      <c r="O251" s="35"/>
      <c r="P251" s="22"/>
      <c r="Q251" s="18"/>
      <c r="R251" s="18"/>
      <c r="S251" s="46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</row>
    <row r="252" spans="1:29" s="6" customFormat="1" ht="29.25" customHeight="1" x14ac:dyDescent="0.25">
      <c r="A252" s="70"/>
      <c r="B252" s="70"/>
      <c r="C252" s="35" t="s">
        <v>16</v>
      </c>
      <c r="D252" s="8">
        <f t="shared" si="113"/>
        <v>38782.400000000001</v>
      </c>
      <c r="E252" s="8"/>
      <c r="F252" s="8"/>
      <c r="G252" s="8"/>
      <c r="H252" s="8"/>
      <c r="I252" s="8"/>
      <c r="J252" s="8">
        <v>5210.3</v>
      </c>
      <c r="K252" s="8">
        <v>33572.1</v>
      </c>
      <c r="L252" s="9"/>
      <c r="M252" s="35"/>
      <c r="N252" s="35"/>
      <c r="O252" s="35"/>
      <c r="P252" s="22"/>
      <c r="Q252" s="18"/>
      <c r="R252" s="18"/>
      <c r="S252" s="46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</row>
    <row r="253" spans="1:29" s="6" customFormat="1" ht="30" x14ac:dyDescent="0.25">
      <c r="A253" s="70"/>
      <c r="B253" s="70"/>
      <c r="C253" s="35" t="s">
        <v>17</v>
      </c>
      <c r="D253" s="8">
        <f t="shared" si="113"/>
        <v>15068.5</v>
      </c>
      <c r="E253" s="8"/>
      <c r="F253" s="8"/>
      <c r="G253" s="8"/>
      <c r="H253" s="8"/>
      <c r="I253" s="8"/>
      <c r="J253" s="8">
        <v>2077.3000000000002</v>
      </c>
      <c r="K253" s="8">
        <v>12991.2</v>
      </c>
      <c r="L253" s="9"/>
      <c r="M253" s="35"/>
      <c r="N253" s="35"/>
      <c r="O253" s="35"/>
      <c r="P253" s="22"/>
      <c r="Q253" s="18"/>
      <c r="R253" s="18"/>
      <c r="S253" s="46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</row>
    <row r="254" spans="1:29" s="6" customFormat="1" ht="30" x14ac:dyDescent="0.25">
      <c r="A254" s="71"/>
      <c r="B254" s="71"/>
      <c r="C254" s="35" t="s">
        <v>18</v>
      </c>
      <c r="D254" s="8">
        <f t="shared" si="113"/>
        <v>0</v>
      </c>
      <c r="E254" s="8"/>
      <c r="F254" s="8"/>
      <c r="G254" s="8"/>
      <c r="H254" s="8"/>
      <c r="I254" s="8"/>
      <c r="J254" s="8"/>
      <c r="K254" s="8">
        <v>0</v>
      </c>
      <c r="L254" s="35"/>
      <c r="M254" s="35"/>
      <c r="N254" s="35"/>
      <c r="O254" s="35"/>
      <c r="P254" s="22"/>
      <c r="Q254" s="18"/>
      <c r="R254" s="18"/>
      <c r="S254" s="46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</row>
    <row r="255" spans="1:29" s="6" customFormat="1" ht="33.75" customHeight="1" x14ac:dyDescent="0.25">
      <c r="A255" s="69" t="s">
        <v>108</v>
      </c>
      <c r="B255" s="69" t="s">
        <v>237</v>
      </c>
      <c r="C255" s="35" t="s">
        <v>14</v>
      </c>
      <c r="D255" s="8">
        <f t="shared" si="113"/>
        <v>183237</v>
      </c>
      <c r="E255" s="8">
        <f t="shared" ref="E255:O255" si="117">E256+E257+E258+E259</f>
        <v>0</v>
      </c>
      <c r="F255" s="8">
        <f t="shared" si="117"/>
        <v>0</v>
      </c>
      <c r="G255" s="8">
        <f t="shared" si="117"/>
        <v>0</v>
      </c>
      <c r="H255" s="8">
        <f t="shared" si="117"/>
        <v>0</v>
      </c>
      <c r="I255" s="8">
        <f t="shared" si="117"/>
        <v>0</v>
      </c>
      <c r="J255" s="8">
        <f t="shared" si="117"/>
        <v>23531.8</v>
      </c>
      <c r="K255" s="8">
        <f t="shared" si="117"/>
        <v>159705.20000000001</v>
      </c>
      <c r="L255" s="8">
        <f t="shared" si="117"/>
        <v>0</v>
      </c>
      <c r="M255" s="8">
        <f t="shared" si="117"/>
        <v>0</v>
      </c>
      <c r="N255" s="8">
        <f t="shared" si="117"/>
        <v>0</v>
      </c>
      <c r="O255" s="8">
        <f t="shared" si="117"/>
        <v>0</v>
      </c>
      <c r="P255" s="23"/>
      <c r="Q255" s="18"/>
      <c r="R255" s="18"/>
      <c r="S255" s="46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</row>
    <row r="256" spans="1:29" s="6" customFormat="1" ht="24.75" customHeight="1" x14ac:dyDescent="0.25">
      <c r="A256" s="70"/>
      <c r="B256" s="70"/>
      <c r="C256" s="35" t="s">
        <v>22</v>
      </c>
      <c r="D256" s="8">
        <f t="shared" si="113"/>
        <v>72146.8</v>
      </c>
      <c r="E256" s="8"/>
      <c r="F256" s="8"/>
      <c r="G256" s="8"/>
      <c r="H256" s="8"/>
      <c r="I256" s="8"/>
      <c r="J256" s="8">
        <v>18532.400000000001</v>
      </c>
      <c r="K256" s="8">
        <v>53614.400000000001</v>
      </c>
      <c r="L256" s="35"/>
      <c r="M256" s="35"/>
      <c r="N256" s="35"/>
      <c r="O256" s="35"/>
      <c r="P256" s="22"/>
      <c r="Q256" s="18"/>
      <c r="R256" s="18"/>
      <c r="S256" s="46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</row>
    <row r="257" spans="1:29" s="6" customFormat="1" ht="33.75" customHeight="1" x14ac:dyDescent="0.25">
      <c r="A257" s="70"/>
      <c r="B257" s="70"/>
      <c r="C257" s="35" t="s">
        <v>16</v>
      </c>
      <c r="D257" s="8">
        <f t="shared" si="113"/>
        <v>80065.399999999994</v>
      </c>
      <c r="E257" s="8"/>
      <c r="F257" s="8"/>
      <c r="G257" s="8"/>
      <c r="H257" s="8"/>
      <c r="I257" s="8"/>
      <c r="J257" s="8">
        <v>3573.9</v>
      </c>
      <c r="K257" s="8">
        <v>76491.5</v>
      </c>
      <c r="L257" s="35"/>
      <c r="M257" s="35"/>
      <c r="N257" s="35"/>
      <c r="O257" s="35"/>
      <c r="P257" s="22"/>
      <c r="Q257" s="18"/>
      <c r="R257" s="18"/>
      <c r="S257" s="46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</row>
    <row r="258" spans="1:29" s="6" customFormat="1" ht="37.5" customHeight="1" x14ac:dyDescent="0.25">
      <c r="A258" s="70"/>
      <c r="B258" s="70"/>
      <c r="C258" s="35" t="s">
        <v>17</v>
      </c>
      <c r="D258" s="8">
        <f t="shared" si="113"/>
        <v>31024.799999999999</v>
      </c>
      <c r="E258" s="8"/>
      <c r="F258" s="8"/>
      <c r="G258" s="8"/>
      <c r="H258" s="8"/>
      <c r="I258" s="8"/>
      <c r="J258" s="8">
        <v>1425.5</v>
      </c>
      <c r="K258" s="8">
        <v>29599.3</v>
      </c>
      <c r="L258" s="35"/>
      <c r="M258" s="35"/>
      <c r="N258" s="35"/>
      <c r="O258" s="35"/>
      <c r="P258" s="22"/>
      <c r="Q258" s="18"/>
      <c r="R258" s="18"/>
      <c r="S258" s="46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</row>
    <row r="259" spans="1:29" s="6" customFormat="1" ht="30" x14ac:dyDescent="0.25">
      <c r="A259" s="71"/>
      <c r="B259" s="71"/>
      <c r="C259" s="35" t="s">
        <v>18</v>
      </c>
      <c r="D259" s="8">
        <f t="shared" si="113"/>
        <v>0</v>
      </c>
      <c r="E259" s="8"/>
      <c r="F259" s="8"/>
      <c r="G259" s="8"/>
      <c r="H259" s="8"/>
      <c r="I259" s="8"/>
      <c r="J259" s="8"/>
      <c r="K259" s="8">
        <v>0</v>
      </c>
      <c r="L259" s="35"/>
      <c r="M259" s="35"/>
      <c r="N259" s="35"/>
      <c r="O259" s="35"/>
      <c r="P259" s="22"/>
      <c r="Q259" s="18"/>
      <c r="R259" s="18"/>
      <c r="S259" s="46"/>
      <c r="T259" s="49"/>
      <c r="U259" s="49"/>
      <c r="V259" s="49"/>
      <c r="W259" s="49"/>
      <c r="X259" s="49"/>
      <c r="Y259" s="49"/>
      <c r="Z259" s="49"/>
      <c r="AA259" s="49"/>
      <c r="AB259" s="49"/>
      <c r="AC259" s="49"/>
    </row>
    <row r="260" spans="1:29" s="6" customFormat="1" ht="24" customHeight="1" x14ac:dyDescent="0.25">
      <c r="A260" s="69" t="s">
        <v>109</v>
      </c>
      <c r="B260" s="69" t="s">
        <v>238</v>
      </c>
      <c r="C260" s="35" t="s">
        <v>14</v>
      </c>
      <c r="D260" s="8">
        <f t="shared" si="113"/>
        <v>118957.8</v>
      </c>
      <c r="E260" s="8">
        <f t="shared" ref="E260:O260" si="118">E261+E262+E263+E264</f>
        <v>0</v>
      </c>
      <c r="F260" s="8">
        <f t="shared" si="118"/>
        <v>0</v>
      </c>
      <c r="G260" s="8">
        <f t="shared" si="118"/>
        <v>0</v>
      </c>
      <c r="H260" s="8">
        <f t="shared" si="118"/>
        <v>0</v>
      </c>
      <c r="I260" s="8">
        <f t="shared" si="118"/>
        <v>0</v>
      </c>
      <c r="J260" s="8">
        <f t="shared" si="118"/>
        <v>0</v>
      </c>
      <c r="K260" s="8">
        <f t="shared" si="118"/>
        <v>118957.8</v>
      </c>
      <c r="L260" s="8">
        <f t="shared" si="118"/>
        <v>0</v>
      </c>
      <c r="M260" s="8">
        <f t="shared" si="118"/>
        <v>0</v>
      </c>
      <c r="N260" s="8">
        <f t="shared" si="118"/>
        <v>0</v>
      </c>
      <c r="O260" s="8">
        <f t="shared" si="118"/>
        <v>0</v>
      </c>
      <c r="P260" s="23"/>
      <c r="Q260" s="18"/>
      <c r="R260" s="18"/>
      <c r="S260" s="46"/>
      <c r="T260" s="49"/>
      <c r="U260" s="49"/>
      <c r="V260" s="49"/>
      <c r="W260" s="49"/>
      <c r="X260" s="49"/>
      <c r="Y260" s="49"/>
      <c r="Z260" s="49"/>
      <c r="AA260" s="49"/>
      <c r="AB260" s="49"/>
      <c r="AC260" s="49"/>
    </row>
    <row r="261" spans="1:29" s="6" customFormat="1" ht="27" customHeight="1" x14ac:dyDescent="0.25">
      <c r="A261" s="70"/>
      <c r="B261" s="70"/>
      <c r="C261" s="35" t="s">
        <v>22</v>
      </c>
      <c r="D261" s="8">
        <f t="shared" si="113"/>
        <v>60289.4</v>
      </c>
      <c r="E261" s="8"/>
      <c r="F261" s="8"/>
      <c r="G261" s="8"/>
      <c r="H261" s="8"/>
      <c r="I261" s="8"/>
      <c r="J261" s="8"/>
      <c r="K261" s="8">
        <v>60289.4</v>
      </c>
      <c r="L261" s="35"/>
      <c r="M261" s="9"/>
      <c r="N261" s="35"/>
      <c r="O261" s="35"/>
      <c r="P261" s="22"/>
      <c r="Q261" s="18"/>
      <c r="R261" s="18"/>
      <c r="S261" s="46"/>
      <c r="T261" s="49"/>
      <c r="U261" s="49"/>
      <c r="V261" s="49"/>
      <c r="W261" s="49"/>
      <c r="X261" s="49"/>
      <c r="Y261" s="49"/>
      <c r="Z261" s="49"/>
      <c r="AA261" s="49"/>
      <c r="AB261" s="49"/>
      <c r="AC261" s="49"/>
    </row>
    <row r="262" spans="1:29" s="6" customFormat="1" ht="24" customHeight="1" x14ac:dyDescent="0.25">
      <c r="A262" s="70"/>
      <c r="B262" s="70"/>
      <c r="C262" s="35" t="s">
        <v>16</v>
      </c>
      <c r="D262" s="8">
        <f t="shared" si="113"/>
        <v>42299.9</v>
      </c>
      <c r="E262" s="8"/>
      <c r="F262" s="8"/>
      <c r="G262" s="8"/>
      <c r="H262" s="8"/>
      <c r="I262" s="8"/>
      <c r="J262" s="8"/>
      <c r="K262" s="8">
        <v>42299.9</v>
      </c>
      <c r="L262" s="35"/>
      <c r="M262" s="9"/>
      <c r="N262" s="35"/>
      <c r="O262" s="35"/>
      <c r="P262" s="22"/>
      <c r="Q262" s="18"/>
      <c r="R262" s="18"/>
      <c r="S262" s="46"/>
      <c r="T262" s="49"/>
      <c r="U262" s="49"/>
      <c r="V262" s="49"/>
      <c r="W262" s="49"/>
      <c r="X262" s="49"/>
      <c r="Y262" s="49"/>
      <c r="Z262" s="49"/>
      <c r="AA262" s="49"/>
      <c r="AB262" s="49"/>
      <c r="AC262" s="49"/>
    </row>
    <row r="263" spans="1:29" s="6" customFormat="1" ht="30" x14ac:dyDescent="0.25">
      <c r="A263" s="70"/>
      <c r="B263" s="70"/>
      <c r="C263" s="35" t="s">
        <v>17</v>
      </c>
      <c r="D263" s="8">
        <f t="shared" si="113"/>
        <v>16368.5</v>
      </c>
      <c r="E263" s="8"/>
      <c r="F263" s="8"/>
      <c r="G263" s="8"/>
      <c r="H263" s="8"/>
      <c r="I263" s="8"/>
      <c r="J263" s="8"/>
      <c r="K263" s="8">
        <v>16368.5</v>
      </c>
      <c r="L263" s="35"/>
      <c r="M263" s="9"/>
      <c r="N263" s="35"/>
      <c r="O263" s="35"/>
      <c r="P263" s="22"/>
      <c r="Q263" s="18"/>
      <c r="R263" s="18"/>
      <c r="S263" s="46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</row>
    <row r="264" spans="1:29" s="6" customFormat="1" ht="39" customHeight="1" x14ac:dyDescent="0.25">
      <c r="A264" s="71"/>
      <c r="B264" s="71"/>
      <c r="C264" s="35" t="s">
        <v>18</v>
      </c>
      <c r="D264" s="8">
        <f t="shared" si="113"/>
        <v>0</v>
      </c>
      <c r="E264" s="8"/>
      <c r="F264" s="8"/>
      <c r="G264" s="8"/>
      <c r="H264" s="8"/>
      <c r="I264" s="8"/>
      <c r="J264" s="8"/>
      <c r="K264" s="8">
        <v>0</v>
      </c>
      <c r="L264" s="35"/>
      <c r="M264" s="35"/>
      <c r="N264" s="35"/>
      <c r="O264" s="35"/>
      <c r="P264" s="22"/>
      <c r="Q264" s="18"/>
      <c r="R264" s="18"/>
      <c r="S264" s="46"/>
      <c r="T264" s="49"/>
      <c r="U264" s="49"/>
      <c r="V264" s="49"/>
      <c r="W264" s="49"/>
      <c r="X264" s="49"/>
      <c r="Y264" s="49"/>
      <c r="Z264" s="49"/>
      <c r="AA264" s="49"/>
      <c r="AB264" s="49"/>
      <c r="AC264" s="49"/>
    </row>
    <row r="265" spans="1:29" s="6" customFormat="1" ht="27.75" customHeight="1" x14ac:dyDescent="0.25">
      <c r="A265" s="69" t="s">
        <v>110</v>
      </c>
      <c r="B265" s="69" t="s">
        <v>239</v>
      </c>
      <c r="C265" s="35" t="s">
        <v>14</v>
      </c>
      <c r="D265" s="8">
        <f t="shared" si="113"/>
        <v>176700.1</v>
      </c>
      <c r="E265" s="8">
        <f t="shared" ref="E265:O265" si="119">E266+E267+E268+E269</f>
        <v>0</v>
      </c>
      <c r="F265" s="8">
        <f t="shared" si="119"/>
        <v>0</v>
      </c>
      <c r="G265" s="8">
        <f t="shared" si="119"/>
        <v>0</v>
      </c>
      <c r="H265" s="8">
        <f t="shared" si="119"/>
        <v>0</v>
      </c>
      <c r="I265" s="8">
        <f t="shared" si="119"/>
        <v>0</v>
      </c>
      <c r="J265" s="8">
        <f t="shared" si="119"/>
        <v>26885.5</v>
      </c>
      <c r="K265" s="8">
        <f t="shared" si="119"/>
        <v>149814.6</v>
      </c>
      <c r="L265" s="8">
        <f t="shared" si="119"/>
        <v>0</v>
      </c>
      <c r="M265" s="8">
        <f t="shared" si="119"/>
        <v>0</v>
      </c>
      <c r="N265" s="8">
        <f t="shared" si="119"/>
        <v>0</v>
      </c>
      <c r="O265" s="8">
        <f t="shared" si="119"/>
        <v>0</v>
      </c>
      <c r="P265" s="23"/>
      <c r="Q265" s="18"/>
      <c r="R265" s="18"/>
      <c r="S265" s="46"/>
      <c r="T265" s="49"/>
      <c r="U265" s="49"/>
      <c r="V265" s="49"/>
      <c r="W265" s="49"/>
      <c r="X265" s="49"/>
      <c r="Y265" s="49"/>
      <c r="Z265" s="49"/>
      <c r="AA265" s="49"/>
      <c r="AB265" s="49"/>
      <c r="AC265" s="49"/>
    </row>
    <row r="266" spans="1:29" s="6" customFormat="1" ht="31.5" customHeight="1" x14ac:dyDescent="0.25">
      <c r="A266" s="70"/>
      <c r="B266" s="70"/>
      <c r="C266" s="35" t="s">
        <v>22</v>
      </c>
      <c r="D266" s="8">
        <f t="shared" si="113"/>
        <v>51893.599999999999</v>
      </c>
      <c r="E266" s="8"/>
      <c r="F266" s="8"/>
      <c r="G266" s="8"/>
      <c r="H266" s="8"/>
      <c r="I266" s="8"/>
      <c r="J266" s="8">
        <v>21792.5</v>
      </c>
      <c r="K266" s="8">
        <v>30101.1</v>
      </c>
      <c r="L266" s="35"/>
      <c r="M266" s="35"/>
      <c r="N266" s="35"/>
      <c r="O266" s="35"/>
      <c r="P266" s="22"/>
      <c r="Q266" s="18"/>
      <c r="R266" s="18"/>
      <c r="S266" s="46"/>
      <c r="T266" s="49"/>
      <c r="U266" s="49"/>
      <c r="V266" s="49"/>
      <c r="W266" s="49"/>
      <c r="X266" s="49"/>
      <c r="Y266" s="49"/>
      <c r="Z266" s="49"/>
      <c r="AA266" s="49"/>
      <c r="AB266" s="49"/>
      <c r="AC266" s="49"/>
    </row>
    <row r="267" spans="1:29" s="6" customFormat="1" x14ac:dyDescent="0.25">
      <c r="A267" s="70"/>
      <c r="B267" s="70"/>
      <c r="C267" s="35" t="s">
        <v>16</v>
      </c>
      <c r="D267" s="8">
        <f t="shared" si="113"/>
        <v>89953.7</v>
      </c>
      <c r="E267" s="8"/>
      <c r="F267" s="8"/>
      <c r="G267" s="8"/>
      <c r="H267" s="8"/>
      <c r="I267" s="8"/>
      <c r="J267" s="8">
        <v>3640.4</v>
      </c>
      <c r="K267" s="8">
        <v>86313.3</v>
      </c>
      <c r="L267" s="35"/>
      <c r="M267" s="35"/>
      <c r="N267" s="35"/>
      <c r="O267" s="35"/>
      <c r="P267" s="22"/>
      <c r="Q267" s="18"/>
      <c r="R267" s="18"/>
      <c r="S267" s="46"/>
      <c r="T267" s="49"/>
      <c r="U267" s="49"/>
      <c r="V267" s="49"/>
      <c r="W267" s="49"/>
      <c r="X267" s="49"/>
      <c r="Y267" s="49"/>
      <c r="Z267" s="49"/>
      <c r="AA267" s="49"/>
      <c r="AB267" s="49"/>
      <c r="AC267" s="49"/>
    </row>
    <row r="268" spans="1:29" s="6" customFormat="1" ht="30" x14ac:dyDescent="0.25">
      <c r="A268" s="70"/>
      <c r="B268" s="70"/>
      <c r="C268" s="35" t="s">
        <v>17</v>
      </c>
      <c r="D268" s="8">
        <f t="shared" si="113"/>
        <v>34852.800000000003</v>
      </c>
      <c r="E268" s="8"/>
      <c r="F268" s="8"/>
      <c r="G268" s="8"/>
      <c r="H268" s="8"/>
      <c r="I268" s="8"/>
      <c r="J268" s="8">
        <v>1452.6</v>
      </c>
      <c r="K268" s="8">
        <v>33400.199999999997</v>
      </c>
      <c r="L268" s="35"/>
      <c r="M268" s="35"/>
      <c r="N268" s="35"/>
      <c r="O268" s="35"/>
      <c r="P268" s="22"/>
      <c r="Q268" s="18"/>
      <c r="R268" s="18"/>
      <c r="S268" s="46"/>
      <c r="T268" s="49"/>
      <c r="U268" s="49"/>
      <c r="V268" s="49"/>
      <c r="W268" s="49"/>
      <c r="X268" s="49"/>
      <c r="Y268" s="49"/>
      <c r="Z268" s="49"/>
      <c r="AA268" s="49"/>
      <c r="AB268" s="49"/>
      <c r="AC268" s="49"/>
    </row>
    <row r="269" spans="1:29" s="6" customFormat="1" ht="30" x14ac:dyDescent="0.25">
      <c r="A269" s="71"/>
      <c r="B269" s="71"/>
      <c r="C269" s="35" t="s">
        <v>18</v>
      </c>
      <c r="D269" s="8">
        <f t="shared" si="113"/>
        <v>0</v>
      </c>
      <c r="E269" s="8"/>
      <c r="F269" s="8"/>
      <c r="G269" s="8"/>
      <c r="H269" s="8"/>
      <c r="I269" s="8"/>
      <c r="J269" s="8"/>
      <c r="K269" s="8">
        <v>0</v>
      </c>
      <c r="L269" s="35"/>
      <c r="M269" s="35"/>
      <c r="N269" s="35"/>
      <c r="O269" s="35"/>
      <c r="P269" s="22"/>
      <c r="Q269" s="18"/>
      <c r="R269" s="18"/>
      <c r="S269" s="46"/>
      <c r="T269" s="49"/>
      <c r="U269" s="49"/>
      <c r="V269" s="49"/>
      <c r="W269" s="49"/>
      <c r="X269" s="49"/>
      <c r="Y269" s="49"/>
      <c r="Z269" s="49"/>
      <c r="AA269" s="49"/>
      <c r="AB269" s="49"/>
      <c r="AC269" s="49"/>
    </row>
    <row r="270" spans="1:29" s="6" customFormat="1" x14ac:dyDescent="0.25">
      <c r="A270" s="69" t="s">
        <v>111</v>
      </c>
      <c r="B270" s="69" t="s">
        <v>329</v>
      </c>
      <c r="C270" s="35" t="s">
        <v>14</v>
      </c>
      <c r="D270" s="8">
        <f t="shared" si="113"/>
        <v>88115.96</v>
      </c>
      <c r="E270" s="8">
        <f t="shared" ref="E270:O270" si="120">E271+E272+E273+E274</f>
        <v>0</v>
      </c>
      <c r="F270" s="8">
        <f t="shared" si="120"/>
        <v>0</v>
      </c>
      <c r="G270" s="8">
        <f t="shared" si="120"/>
        <v>0</v>
      </c>
      <c r="H270" s="8">
        <f t="shared" si="120"/>
        <v>0</v>
      </c>
      <c r="I270" s="8">
        <f t="shared" si="120"/>
        <v>0</v>
      </c>
      <c r="J270" s="8">
        <f t="shared" si="120"/>
        <v>24471.96</v>
      </c>
      <c r="K270" s="8">
        <f t="shared" si="120"/>
        <v>63644</v>
      </c>
      <c r="L270" s="8">
        <f t="shared" si="120"/>
        <v>0</v>
      </c>
      <c r="M270" s="8">
        <f t="shared" si="120"/>
        <v>0</v>
      </c>
      <c r="N270" s="8">
        <f t="shared" si="120"/>
        <v>0</v>
      </c>
      <c r="O270" s="8">
        <f t="shared" si="120"/>
        <v>0</v>
      </c>
      <c r="P270" s="23"/>
      <c r="Q270" s="18"/>
      <c r="R270" s="18"/>
      <c r="S270" s="46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</row>
    <row r="271" spans="1:29" s="6" customFormat="1" x14ac:dyDescent="0.25">
      <c r="A271" s="70"/>
      <c r="B271" s="70"/>
      <c r="C271" s="35" t="s">
        <v>22</v>
      </c>
      <c r="D271" s="8">
        <f t="shared" si="113"/>
        <v>29500.400000000001</v>
      </c>
      <c r="E271" s="8"/>
      <c r="F271" s="8"/>
      <c r="G271" s="8"/>
      <c r="H271" s="8"/>
      <c r="I271" s="8"/>
      <c r="J271" s="8">
        <v>20988.400000000001</v>
      </c>
      <c r="K271" s="8">
        <v>8512</v>
      </c>
      <c r="L271" s="35"/>
      <c r="M271" s="35"/>
      <c r="N271" s="35"/>
      <c r="O271" s="35"/>
      <c r="P271" s="22"/>
      <c r="Q271" s="18"/>
      <c r="R271" s="18"/>
      <c r="S271" s="46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</row>
    <row r="272" spans="1:29" s="6" customFormat="1" x14ac:dyDescent="0.25">
      <c r="A272" s="70"/>
      <c r="B272" s="70"/>
      <c r="C272" s="35" t="s">
        <v>16</v>
      </c>
      <c r="D272" s="8">
        <f t="shared" si="113"/>
        <v>42240.1</v>
      </c>
      <c r="E272" s="8"/>
      <c r="F272" s="8"/>
      <c r="G272" s="8"/>
      <c r="H272" s="8"/>
      <c r="I272" s="8"/>
      <c r="J272" s="8">
        <v>2489.9</v>
      </c>
      <c r="K272" s="8">
        <v>39750.199999999997</v>
      </c>
      <c r="L272" s="35"/>
      <c r="M272" s="35"/>
      <c r="N272" s="35"/>
      <c r="O272" s="35"/>
      <c r="P272" s="22"/>
      <c r="Q272" s="18"/>
      <c r="R272" s="18"/>
      <c r="S272" s="46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</row>
    <row r="273" spans="1:29" s="6" customFormat="1" ht="43.5" customHeight="1" x14ac:dyDescent="0.25">
      <c r="A273" s="70"/>
      <c r="B273" s="70"/>
      <c r="C273" s="35" t="s">
        <v>17</v>
      </c>
      <c r="D273" s="8">
        <f t="shared" si="113"/>
        <v>16375.46</v>
      </c>
      <c r="E273" s="8"/>
      <c r="F273" s="8"/>
      <c r="G273" s="8"/>
      <c r="H273" s="8"/>
      <c r="I273" s="8"/>
      <c r="J273" s="8">
        <v>993.66</v>
      </c>
      <c r="K273" s="8">
        <v>15381.8</v>
      </c>
      <c r="L273" s="35"/>
      <c r="M273" s="35"/>
      <c r="N273" s="35"/>
      <c r="O273" s="35"/>
      <c r="P273" s="22"/>
      <c r="Q273" s="18"/>
      <c r="R273" s="18"/>
      <c r="S273" s="46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</row>
    <row r="274" spans="1:29" s="6" customFormat="1" ht="30" x14ac:dyDescent="0.25">
      <c r="A274" s="71"/>
      <c r="B274" s="71"/>
      <c r="C274" s="35" t="s">
        <v>18</v>
      </c>
      <c r="D274" s="8">
        <f t="shared" si="113"/>
        <v>0</v>
      </c>
      <c r="E274" s="8"/>
      <c r="F274" s="8"/>
      <c r="G274" s="8"/>
      <c r="H274" s="8"/>
      <c r="I274" s="8"/>
      <c r="J274" s="8"/>
      <c r="K274" s="8">
        <v>0</v>
      </c>
      <c r="L274" s="35"/>
      <c r="M274" s="35"/>
      <c r="N274" s="35"/>
      <c r="O274" s="35"/>
      <c r="P274" s="22"/>
      <c r="Q274" s="18"/>
      <c r="R274" s="18"/>
      <c r="S274" s="46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</row>
    <row r="275" spans="1:29" s="6" customFormat="1" ht="18.75" customHeight="1" x14ac:dyDescent="0.25">
      <c r="A275" s="69" t="s">
        <v>112</v>
      </c>
      <c r="B275" s="69" t="s">
        <v>240</v>
      </c>
      <c r="C275" s="35" t="s">
        <v>14</v>
      </c>
      <c r="D275" s="8">
        <f t="shared" si="113"/>
        <v>100775.5</v>
      </c>
      <c r="E275" s="8">
        <f t="shared" ref="E275:O275" si="121">E276+E277+E278+E279</f>
        <v>0</v>
      </c>
      <c r="F275" s="8">
        <f t="shared" si="121"/>
        <v>0</v>
      </c>
      <c r="G275" s="8">
        <f t="shared" si="121"/>
        <v>0</v>
      </c>
      <c r="H275" s="8">
        <f t="shared" si="121"/>
        <v>0</v>
      </c>
      <c r="I275" s="8">
        <f t="shared" si="121"/>
        <v>0</v>
      </c>
      <c r="J275" s="8">
        <f t="shared" si="121"/>
        <v>20001.3</v>
      </c>
      <c r="K275" s="8">
        <f t="shared" si="121"/>
        <v>80774.2</v>
      </c>
      <c r="L275" s="8">
        <f t="shared" si="121"/>
        <v>0</v>
      </c>
      <c r="M275" s="8">
        <f t="shared" si="121"/>
        <v>0</v>
      </c>
      <c r="N275" s="8">
        <f t="shared" si="121"/>
        <v>0</v>
      </c>
      <c r="O275" s="8">
        <f t="shared" si="121"/>
        <v>0</v>
      </c>
      <c r="P275" s="23"/>
      <c r="Q275" s="18"/>
      <c r="R275" s="18"/>
      <c r="S275" s="46"/>
      <c r="T275" s="49"/>
      <c r="U275" s="49"/>
      <c r="V275" s="49"/>
      <c r="W275" s="49"/>
      <c r="X275" s="49"/>
      <c r="Y275" s="49"/>
      <c r="Z275" s="49"/>
      <c r="AA275" s="49"/>
      <c r="AB275" s="49"/>
      <c r="AC275" s="49"/>
    </row>
    <row r="276" spans="1:29" s="6" customFormat="1" ht="21.75" customHeight="1" x14ac:dyDescent="0.25">
      <c r="A276" s="70"/>
      <c r="B276" s="70"/>
      <c r="C276" s="35" t="s">
        <v>22</v>
      </c>
      <c r="D276" s="8">
        <f t="shared" si="113"/>
        <v>35821.9</v>
      </c>
      <c r="E276" s="8"/>
      <c r="F276" s="8"/>
      <c r="G276" s="8"/>
      <c r="H276" s="8"/>
      <c r="I276" s="8"/>
      <c r="J276" s="8">
        <v>16041</v>
      </c>
      <c r="K276" s="8">
        <v>19780.900000000001</v>
      </c>
      <c r="L276" s="35"/>
      <c r="M276" s="35"/>
      <c r="N276" s="35"/>
      <c r="O276" s="35"/>
      <c r="P276" s="22"/>
      <c r="Q276" s="18"/>
      <c r="R276" s="18"/>
      <c r="S276" s="46"/>
      <c r="T276" s="49"/>
      <c r="U276" s="49"/>
      <c r="V276" s="49"/>
      <c r="W276" s="49"/>
      <c r="X276" s="49"/>
      <c r="Y276" s="49"/>
      <c r="Z276" s="49"/>
      <c r="AA276" s="49"/>
      <c r="AB276" s="49"/>
      <c r="AC276" s="49"/>
    </row>
    <row r="277" spans="1:29" s="6" customFormat="1" ht="20.25" customHeight="1" x14ac:dyDescent="0.25">
      <c r="A277" s="70"/>
      <c r="B277" s="70"/>
      <c r="C277" s="35" t="s">
        <v>16</v>
      </c>
      <c r="D277" s="8">
        <f t="shared" si="113"/>
        <v>46807</v>
      </c>
      <c r="E277" s="8"/>
      <c r="F277" s="8"/>
      <c r="G277" s="8"/>
      <c r="H277" s="8"/>
      <c r="I277" s="8"/>
      <c r="J277" s="8">
        <v>2830.8</v>
      </c>
      <c r="K277" s="8">
        <v>43976.2</v>
      </c>
      <c r="L277" s="35"/>
      <c r="M277" s="35"/>
      <c r="N277" s="35"/>
      <c r="O277" s="35"/>
      <c r="P277" s="22"/>
      <c r="Q277" s="18"/>
      <c r="R277" s="18"/>
      <c r="S277" s="46"/>
      <c r="T277" s="49"/>
      <c r="U277" s="49"/>
      <c r="V277" s="49"/>
      <c r="W277" s="49"/>
      <c r="X277" s="49"/>
      <c r="Y277" s="49"/>
      <c r="Z277" s="49"/>
      <c r="AA277" s="49"/>
      <c r="AB277" s="49"/>
      <c r="AC277" s="49"/>
    </row>
    <row r="278" spans="1:29" s="6" customFormat="1" ht="30" x14ac:dyDescent="0.25">
      <c r="A278" s="70"/>
      <c r="B278" s="70"/>
      <c r="C278" s="35" t="s">
        <v>17</v>
      </c>
      <c r="D278" s="8">
        <f t="shared" si="113"/>
        <v>18146.599999999999</v>
      </c>
      <c r="E278" s="8"/>
      <c r="F278" s="8"/>
      <c r="G278" s="8"/>
      <c r="H278" s="8"/>
      <c r="I278" s="8"/>
      <c r="J278" s="8">
        <v>1129.5</v>
      </c>
      <c r="K278" s="8">
        <v>17017.099999999999</v>
      </c>
      <c r="L278" s="35"/>
      <c r="M278" s="35"/>
      <c r="N278" s="35"/>
      <c r="O278" s="35"/>
      <c r="P278" s="22"/>
      <c r="Q278" s="18"/>
      <c r="R278" s="18"/>
      <c r="S278" s="46"/>
      <c r="T278" s="49"/>
      <c r="U278" s="49"/>
      <c r="V278" s="49"/>
      <c r="W278" s="49"/>
      <c r="X278" s="49"/>
      <c r="Y278" s="49"/>
      <c r="Z278" s="49"/>
      <c r="AA278" s="49"/>
      <c r="AB278" s="49"/>
      <c r="AC278" s="49"/>
    </row>
    <row r="279" spans="1:29" s="6" customFormat="1" ht="30" x14ac:dyDescent="0.25">
      <c r="A279" s="71"/>
      <c r="B279" s="71"/>
      <c r="C279" s="35" t="s">
        <v>18</v>
      </c>
      <c r="D279" s="8">
        <f t="shared" si="113"/>
        <v>0</v>
      </c>
      <c r="E279" s="8"/>
      <c r="F279" s="8"/>
      <c r="G279" s="8"/>
      <c r="H279" s="8"/>
      <c r="I279" s="8"/>
      <c r="J279" s="8"/>
      <c r="K279" s="8">
        <v>0</v>
      </c>
      <c r="L279" s="35"/>
      <c r="M279" s="35"/>
      <c r="N279" s="35"/>
      <c r="O279" s="35"/>
      <c r="P279" s="22"/>
      <c r="Q279" s="18"/>
      <c r="R279" s="18"/>
      <c r="S279" s="46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</row>
    <row r="280" spans="1:29" s="6" customFormat="1" ht="27.75" customHeight="1" x14ac:dyDescent="0.25">
      <c r="A280" s="69" t="s">
        <v>113</v>
      </c>
      <c r="B280" s="78" t="s">
        <v>114</v>
      </c>
      <c r="C280" s="35" t="s">
        <v>14</v>
      </c>
      <c r="D280" s="8">
        <f t="shared" si="113"/>
        <v>89338.45</v>
      </c>
      <c r="E280" s="8">
        <f t="shared" ref="E280:O280" si="122">E281+E282+E283+E284</f>
        <v>0</v>
      </c>
      <c r="F280" s="8">
        <f t="shared" si="122"/>
        <v>0</v>
      </c>
      <c r="G280" s="8">
        <f t="shared" si="122"/>
        <v>0</v>
      </c>
      <c r="H280" s="8">
        <f t="shared" si="122"/>
        <v>0</v>
      </c>
      <c r="I280" s="8">
        <f t="shared" si="122"/>
        <v>0</v>
      </c>
      <c r="J280" s="8">
        <f t="shared" si="122"/>
        <v>16471.05</v>
      </c>
      <c r="K280" s="8">
        <f t="shared" si="122"/>
        <v>72867.399999999994</v>
      </c>
      <c r="L280" s="8">
        <f t="shared" si="122"/>
        <v>0</v>
      </c>
      <c r="M280" s="8">
        <f t="shared" si="122"/>
        <v>0</v>
      </c>
      <c r="N280" s="8">
        <f t="shared" si="122"/>
        <v>0</v>
      </c>
      <c r="O280" s="8">
        <f t="shared" si="122"/>
        <v>0</v>
      </c>
      <c r="P280" s="23"/>
      <c r="Q280" s="18"/>
      <c r="R280" s="18"/>
      <c r="S280" s="46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</row>
    <row r="281" spans="1:29" s="6" customFormat="1" ht="42" customHeight="1" x14ac:dyDescent="0.25">
      <c r="A281" s="70"/>
      <c r="B281" s="79"/>
      <c r="C281" s="35" t="s">
        <v>22</v>
      </c>
      <c r="D281" s="8">
        <f t="shared" si="113"/>
        <v>29500.400000000001</v>
      </c>
      <c r="E281" s="8"/>
      <c r="F281" s="8"/>
      <c r="G281" s="8"/>
      <c r="H281" s="8"/>
      <c r="I281" s="8"/>
      <c r="J281" s="8">
        <v>13210.3</v>
      </c>
      <c r="K281" s="8">
        <v>16290.1</v>
      </c>
      <c r="L281" s="35"/>
      <c r="M281" s="35"/>
      <c r="N281" s="35"/>
      <c r="O281" s="35"/>
      <c r="P281" s="22"/>
      <c r="Q281" s="18"/>
      <c r="R281" s="18"/>
      <c r="S281" s="46"/>
      <c r="T281" s="49"/>
      <c r="U281" s="49"/>
      <c r="V281" s="49"/>
      <c r="W281" s="49"/>
      <c r="X281" s="49"/>
      <c r="Y281" s="49"/>
      <c r="Z281" s="49"/>
      <c r="AA281" s="49"/>
      <c r="AB281" s="49"/>
      <c r="AC281" s="49"/>
    </row>
    <row r="282" spans="1:29" s="6" customFormat="1" ht="21" customHeight="1" x14ac:dyDescent="0.25">
      <c r="A282" s="70"/>
      <c r="B282" s="79"/>
      <c r="C282" s="35" t="s">
        <v>16</v>
      </c>
      <c r="D282" s="8">
        <f t="shared" si="113"/>
        <v>43123.3</v>
      </c>
      <c r="E282" s="8"/>
      <c r="F282" s="8"/>
      <c r="G282" s="8"/>
      <c r="H282" s="8"/>
      <c r="I282" s="8"/>
      <c r="J282" s="8">
        <v>2331.1999999999998</v>
      </c>
      <c r="K282" s="8">
        <v>40792.1</v>
      </c>
      <c r="L282" s="35"/>
      <c r="M282" s="35"/>
      <c r="N282" s="35"/>
      <c r="O282" s="35"/>
      <c r="P282" s="22"/>
      <c r="Q282" s="18"/>
      <c r="R282" s="18"/>
      <c r="S282" s="46"/>
      <c r="T282" s="49"/>
      <c r="U282" s="49"/>
      <c r="V282" s="49"/>
      <c r="W282" s="49"/>
      <c r="X282" s="49"/>
      <c r="Y282" s="49"/>
      <c r="Z282" s="49"/>
      <c r="AA282" s="49"/>
      <c r="AB282" s="49"/>
      <c r="AC282" s="49"/>
    </row>
    <row r="283" spans="1:29" s="6" customFormat="1" ht="30" x14ac:dyDescent="0.25">
      <c r="A283" s="70"/>
      <c r="B283" s="79"/>
      <c r="C283" s="35" t="s">
        <v>17</v>
      </c>
      <c r="D283" s="8">
        <f t="shared" si="113"/>
        <v>16714.75</v>
      </c>
      <c r="E283" s="8"/>
      <c r="F283" s="8"/>
      <c r="G283" s="8"/>
      <c r="H283" s="8"/>
      <c r="I283" s="8"/>
      <c r="J283" s="8">
        <v>929.55</v>
      </c>
      <c r="K283" s="8">
        <v>15785.2</v>
      </c>
      <c r="L283" s="35"/>
      <c r="M283" s="35"/>
      <c r="N283" s="35"/>
      <c r="O283" s="35"/>
      <c r="P283" s="22"/>
      <c r="Q283" s="18"/>
      <c r="R283" s="18"/>
      <c r="S283" s="46"/>
      <c r="T283" s="49"/>
      <c r="U283" s="49"/>
      <c r="V283" s="49"/>
      <c r="W283" s="49"/>
      <c r="X283" s="49"/>
      <c r="Y283" s="49"/>
      <c r="Z283" s="49"/>
      <c r="AA283" s="49"/>
      <c r="AB283" s="49"/>
      <c r="AC283" s="49"/>
    </row>
    <row r="284" spans="1:29" s="6" customFormat="1" ht="30" x14ac:dyDescent="0.25">
      <c r="A284" s="71"/>
      <c r="B284" s="80"/>
      <c r="C284" s="35" t="s">
        <v>18</v>
      </c>
      <c r="D284" s="8">
        <f t="shared" si="113"/>
        <v>0</v>
      </c>
      <c r="E284" s="8"/>
      <c r="F284" s="8"/>
      <c r="G284" s="8"/>
      <c r="H284" s="8"/>
      <c r="I284" s="8"/>
      <c r="J284" s="8"/>
      <c r="K284" s="8">
        <v>0</v>
      </c>
      <c r="L284" s="35"/>
      <c r="M284" s="35"/>
      <c r="N284" s="35"/>
      <c r="O284" s="35"/>
      <c r="P284" s="22"/>
      <c r="Q284" s="18"/>
      <c r="R284" s="18"/>
      <c r="S284" s="46"/>
      <c r="T284" s="49"/>
      <c r="U284" s="49"/>
      <c r="V284" s="49"/>
      <c r="W284" s="49"/>
      <c r="X284" s="49"/>
      <c r="Y284" s="49"/>
      <c r="Z284" s="49"/>
      <c r="AA284" s="49"/>
      <c r="AB284" s="49"/>
      <c r="AC284" s="49"/>
    </row>
    <row r="285" spans="1:29" s="6" customFormat="1" x14ac:dyDescent="0.25">
      <c r="A285" s="69" t="s">
        <v>115</v>
      </c>
      <c r="B285" s="69" t="s">
        <v>116</v>
      </c>
      <c r="C285" s="35" t="s">
        <v>14</v>
      </c>
      <c r="D285" s="8">
        <f t="shared" si="113"/>
        <v>136678.09</v>
      </c>
      <c r="E285" s="8">
        <f t="shared" ref="E285:O285" si="123">E286+E287+E288+E289</f>
        <v>0</v>
      </c>
      <c r="F285" s="8">
        <f t="shared" si="123"/>
        <v>0</v>
      </c>
      <c r="G285" s="8">
        <f t="shared" si="123"/>
        <v>0</v>
      </c>
      <c r="H285" s="8">
        <f t="shared" si="123"/>
        <v>0</v>
      </c>
      <c r="I285" s="8">
        <f t="shared" si="123"/>
        <v>0</v>
      </c>
      <c r="J285" s="8">
        <f t="shared" si="123"/>
        <v>27000.39</v>
      </c>
      <c r="K285" s="8">
        <f t="shared" si="123"/>
        <v>109677.7</v>
      </c>
      <c r="L285" s="8">
        <f t="shared" si="123"/>
        <v>0</v>
      </c>
      <c r="M285" s="8">
        <f t="shared" si="123"/>
        <v>0</v>
      </c>
      <c r="N285" s="8">
        <f t="shared" si="123"/>
        <v>0</v>
      </c>
      <c r="O285" s="8">
        <f t="shared" si="123"/>
        <v>0</v>
      </c>
      <c r="P285" s="23"/>
      <c r="Q285" s="18"/>
      <c r="R285" s="18"/>
      <c r="S285" s="46"/>
      <c r="T285" s="49"/>
      <c r="U285" s="49"/>
      <c r="V285" s="49"/>
      <c r="W285" s="49"/>
      <c r="X285" s="49"/>
      <c r="Y285" s="49"/>
      <c r="Z285" s="49"/>
      <c r="AA285" s="49"/>
      <c r="AB285" s="49"/>
      <c r="AC285" s="49"/>
    </row>
    <row r="286" spans="1:29" s="6" customFormat="1" x14ac:dyDescent="0.25">
      <c r="A286" s="70"/>
      <c r="B286" s="70"/>
      <c r="C286" s="35" t="s">
        <v>22</v>
      </c>
      <c r="D286" s="8">
        <f t="shared" si="113"/>
        <v>35821.9</v>
      </c>
      <c r="E286" s="8"/>
      <c r="F286" s="8"/>
      <c r="G286" s="8"/>
      <c r="H286" s="8"/>
      <c r="I286" s="8"/>
      <c r="J286" s="8">
        <v>22846.799999999999</v>
      </c>
      <c r="K286" s="8">
        <v>12975.1</v>
      </c>
      <c r="L286" s="35"/>
      <c r="M286" s="35"/>
      <c r="N286" s="35"/>
      <c r="O286" s="35"/>
      <c r="P286" s="22"/>
      <c r="Q286" s="18"/>
      <c r="R286" s="18"/>
      <c r="S286" s="46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</row>
    <row r="287" spans="1:29" s="6" customFormat="1" x14ac:dyDescent="0.25">
      <c r="A287" s="70"/>
      <c r="B287" s="70"/>
      <c r="C287" s="35" t="s">
        <v>16</v>
      </c>
      <c r="D287" s="8">
        <f t="shared" si="113"/>
        <v>72692.3</v>
      </c>
      <c r="E287" s="8"/>
      <c r="F287" s="8"/>
      <c r="G287" s="8"/>
      <c r="H287" s="8"/>
      <c r="I287" s="8"/>
      <c r="J287" s="8">
        <v>2969.7</v>
      </c>
      <c r="K287" s="8">
        <v>69722.600000000006</v>
      </c>
      <c r="L287" s="35"/>
      <c r="M287" s="35"/>
      <c r="N287" s="35"/>
      <c r="O287" s="35"/>
      <c r="P287" s="22"/>
      <c r="Q287" s="18"/>
      <c r="R287" s="18"/>
      <c r="S287" s="46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</row>
    <row r="288" spans="1:29" s="6" customFormat="1" ht="30" x14ac:dyDescent="0.25">
      <c r="A288" s="70"/>
      <c r="B288" s="70"/>
      <c r="C288" s="35" t="s">
        <v>17</v>
      </c>
      <c r="D288" s="8">
        <f t="shared" si="113"/>
        <v>28163.89</v>
      </c>
      <c r="E288" s="8"/>
      <c r="F288" s="8"/>
      <c r="G288" s="8"/>
      <c r="H288" s="8"/>
      <c r="I288" s="8"/>
      <c r="J288" s="8">
        <v>1183.8900000000001</v>
      </c>
      <c r="K288" s="8">
        <v>26980</v>
      </c>
      <c r="L288" s="35"/>
      <c r="M288" s="35"/>
      <c r="N288" s="35"/>
      <c r="O288" s="35"/>
      <c r="P288" s="22"/>
      <c r="Q288" s="18"/>
      <c r="R288" s="18"/>
      <c r="S288" s="46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</row>
    <row r="289" spans="1:29" s="6" customFormat="1" ht="30" x14ac:dyDescent="0.25">
      <c r="A289" s="71"/>
      <c r="B289" s="71"/>
      <c r="C289" s="35" t="s">
        <v>18</v>
      </c>
      <c r="D289" s="8">
        <f t="shared" si="113"/>
        <v>0</v>
      </c>
      <c r="E289" s="8"/>
      <c r="F289" s="8"/>
      <c r="G289" s="8"/>
      <c r="H289" s="8"/>
      <c r="I289" s="8"/>
      <c r="J289" s="8"/>
      <c r="K289" s="8">
        <v>0</v>
      </c>
      <c r="L289" s="35"/>
      <c r="M289" s="35"/>
      <c r="N289" s="35"/>
      <c r="O289" s="35"/>
      <c r="P289" s="22"/>
      <c r="Q289" s="18"/>
      <c r="R289" s="18"/>
      <c r="S289" s="46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</row>
    <row r="290" spans="1:29" s="6" customFormat="1" ht="19.5" customHeight="1" x14ac:dyDescent="0.25">
      <c r="A290" s="69" t="s">
        <v>117</v>
      </c>
      <c r="B290" s="69" t="s">
        <v>118</v>
      </c>
      <c r="C290" s="35" t="s">
        <v>14</v>
      </c>
      <c r="D290" s="8">
        <f t="shared" si="113"/>
        <v>252789.74</v>
      </c>
      <c r="E290" s="8">
        <f t="shared" ref="E290:O290" si="124">E291+E292+E293+E294</f>
        <v>0</v>
      </c>
      <c r="F290" s="8">
        <f t="shared" si="124"/>
        <v>0</v>
      </c>
      <c r="G290" s="8">
        <f t="shared" si="124"/>
        <v>0</v>
      </c>
      <c r="H290" s="8">
        <f t="shared" si="124"/>
        <v>0</v>
      </c>
      <c r="I290" s="8">
        <f t="shared" si="124"/>
        <v>0</v>
      </c>
      <c r="J290" s="8">
        <f t="shared" si="124"/>
        <v>23161.599999999999</v>
      </c>
      <c r="K290" s="8">
        <f t="shared" si="124"/>
        <v>114261.7</v>
      </c>
      <c r="L290" s="8">
        <f t="shared" si="124"/>
        <v>111713</v>
      </c>
      <c r="M290" s="8">
        <f t="shared" si="124"/>
        <v>3653.44</v>
      </c>
      <c r="N290" s="8">
        <f t="shared" si="124"/>
        <v>0</v>
      </c>
      <c r="O290" s="8">
        <f t="shared" si="124"/>
        <v>0</v>
      </c>
      <c r="P290" s="23"/>
      <c r="Q290" s="18"/>
      <c r="R290" s="18"/>
      <c r="S290" s="46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</row>
    <row r="291" spans="1:29" s="6" customFormat="1" ht="29.25" customHeight="1" x14ac:dyDescent="0.25">
      <c r="A291" s="70"/>
      <c r="B291" s="70"/>
      <c r="C291" s="35" t="s">
        <v>22</v>
      </c>
      <c r="D291" s="8">
        <f t="shared" si="113"/>
        <v>151300.5</v>
      </c>
      <c r="E291" s="8"/>
      <c r="F291" s="8"/>
      <c r="G291" s="8"/>
      <c r="H291" s="8"/>
      <c r="I291" s="8"/>
      <c r="J291" s="8">
        <v>0</v>
      </c>
      <c r="K291" s="8">
        <v>79814.899999999994</v>
      </c>
      <c r="L291" s="8">
        <v>71485.600000000006</v>
      </c>
      <c r="M291" s="35"/>
      <c r="N291" s="35"/>
      <c r="O291" s="35"/>
      <c r="P291" s="22"/>
      <c r="Q291" s="18"/>
      <c r="R291" s="18"/>
      <c r="S291" s="46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</row>
    <row r="292" spans="1:29" s="6" customFormat="1" ht="34.5" customHeight="1" x14ac:dyDescent="0.25">
      <c r="A292" s="70"/>
      <c r="B292" s="70"/>
      <c r="C292" s="35" t="s">
        <v>16</v>
      </c>
      <c r="D292" s="8">
        <f t="shared" si="113"/>
        <v>75009.039999999994</v>
      </c>
      <c r="E292" s="8"/>
      <c r="F292" s="8"/>
      <c r="G292" s="8"/>
      <c r="H292" s="8"/>
      <c r="I292" s="8"/>
      <c r="J292" s="8">
        <v>16560.5</v>
      </c>
      <c r="K292" s="8">
        <v>24836.1</v>
      </c>
      <c r="L292" s="8">
        <v>29959</v>
      </c>
      <c r="M292" s="35">
        <v>3653.44</v>
      </c>
      <c r="N292" s="35"/>
      <c r="O292" s="35"/>
      <c r="P292" s="22"/>
      <c r="Q292" s="18"/>
      <c r="R292" s="18"/>
      <c r="S292" s="46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</row>
    <row r="293" spans="1:29" s="6" customFormat="1" ht="45" customHeight="1" x14ac:dyDescent="0.25">
      <c r="A293" s="70"/>
      <c r="B293" s="70"/>
      <c r="C293" s="35" t="s">
        <v>17</v>
      </c>
      <c r="D293" s="8">
        <f t="shared" si="113"/>
        <v>26480.2</v>
      </c>
      <c r="E293" s="8"/>
      <c r="F293" s="8"/>
      <c r="G293" s="8"/>
      <c r="H293" s="8"/>
      <c r="I293" s="8"/>
      <c r="J293" s="8">
        <v>6601.1</v>
      </c>
      <c r="K293" s="8">
        <v>9610.7000000000007</v>
      </c>
      <c r="L293" s="8">
        <v>10268.4</v>
      </c>
      <c r="M293" s="35"/>
      <c r="N293" s="35"/>
      <c r="O293" s="35"/>
      <c r="P293" s="22"/>
      <c r="Q293" s="18"/>
      <c r="R293" s="18"/>
      <c r="S293" s="46"/>
      <c r="T293" s="49"/>
      <c r="U293" s="49"/>
      <c r="V293" s="49"/>
      <c r="W293" s="49"/>
      <c r="X293" s="49"/>
      <c r="Y293" s="49"/>
      <c r="Z293" s="49"/>
      <c r="AA293" s="49"/>
      <c r="AB293" s="49"/>
      <c r="AC293" s="49"/>
    </row>
    <row r="294" spans="1:29" s="6" customFormat="1" ht="30" x14ac:dyDescent="0.25">
      <c r="A294" s="71"/>
      <c r="B294" s="71"/>
      <c r="C294" s="35" t="s">
        <v>18</v>
      </c>
      <c r="D294" s="8">
        <f t="shared" si="113"/>
        <v>0</v>
      </c>
      <c r="E294" s="8"/>
      <c r="F294" s="8"/>
      <c r="G294" s="8"/>
      <c r="H294" s="8"/>
      <c r="I294" s="8"/>
      <c r="J294" s="8"/>
      <c r="K294" s="8">
        <v>0</v>
      </c>
      <c r="L294" s="35"/>
      <c r="M294" s="41"/>
      <c r="N294" s="35"/>
      <c r="O294" s="35"/>
      <c r="P294" s="22"/>
      <c r="Q294" s="18"/>
      <c r="R294" s="18"/>
      <c r="S294" s="46"/>
      <c r="T294" s="49"/>
      <c r="U294" s="49"/>
      <c r="V294" s="49"/>
      <c r="W294" s="49"/>
      <c r="X294" s="49"/>
      <c r="Y294" s="49"/>
      <c r="Z294" s="49"/>
      <c r="AA294" s="49"/>
      <c r="AB294" s="49"/>
      <c r="AC294" s="49"/>
    </row>
    <row r="295" spans="1:29" s="6" customFormat="1" ht="30" customHeight="1" x14ac:dyDescent="0.25">
      <c r="A295" s="69" t="s">
        <v>119</v>
      </c>
      <c r="B295" s="69" t="s">
        <v>120</v>
      </c>
      <c r="C295" s="35" t="s">
        <v>14</v>
      </c>
      <c r="D295" s="8">
        <f t="shared" si="113"/>
        <v>353508.91</v>
      </c>
      <c r="E295" s="8">
        <f t="shared" ref="E295:O295" si="125">E296+E297+E298+E299</f>
        <v>0</v>
      </c>
      <c r="F295" s="8">
        <f t="shared" si="125"/>
        <v>0</v>
      </c>
      <c r="G295" s="8">
        <f t="shared" si="125"/>
        <v>0</v>
      </c>
      <c r="H295" s="8">
        <f t="shared" si="125"/>
        <v>0</v>
      </c>
      <c r="I295" s="8">
        <f t="shared" si="125"/>
        <v>0</v>
      </c>
      <c r="J295" s="8">
        <f t="shared" si="125"/>
        <v>0</v>
      </c>
      <c r="K295" s="8">
        <f t="shared" si="125"/>
        <v>26934.9</v>
      </c>
      <c r="L295" s="8">
        <f t="shared" si="125"/>
        <v>224141.51</v>
      </c>
      <c r="M295" s="8">
        <f t="shared" si="125"/>
        <v>102432.5</v>
      </c>
      <c r="N295" s="8">
        <f t="shared" si="125"/>
        <v>0</v>
      </c>
      <c r="O295" s="8">
        <f t="shared" si="125"/>
        <v>0</v>
      </c>
      <c r="P295" s="23"/>
      <c r="Q295" s="18"/>
      <c r="R295" s="18"/>
      <c r="S295" s="46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</row>
    <row r="296" spans="1:29" s="6" customFormat="1" ht="30.75" customHeight="1" x14ac:dyDescent="0.25">
      <c r="A296" s="70"/>
      <c r="B296" s="70"/>
      <c r="C296" s="35" t="s">
        <v>22</v>
      </c>
      <c r="D296" s="8">
        <f t="shared" si="113"/>
        <v>126754.2</v>
      </c>
      <c r="E296" s="8"/>
      <c r="F296" s="8"/>
      <c r="G296" s="8"/>
      <c r="H296" s="8"/>
      <c r="I296" s="8"/>
      <c r="J296" s="8"/>
      <c r="K296" s="8">
        <v>20000</v>
      </c>
      <c r="L296" s="8">
        <v>106754.2</v>
      </c>
      <c r="M296" s="9"/>
      <c r="N296" s="35"/>
      <c r="O296" s="35"/>
      <c r="P296" s="22"/>
      <c r="Q296" s="18"/>
      <c r="R296" s="18"/>
      <c r="S296" s="46"/>
      <c r="T296" s="49"/>
      <c r="U296" s="49"/>
      <c r="V296" s="49"/>
      <c r="W296" s="49"/>
      <c r="X296" s="49"/>
      <c r="Y296" s="49"/>
      <c r="Z296" s="49"/>
      <c r="AA296" s="49"/>
      <c r="AB296" s="49"/>
      <c r="AC296" s="49"/>
    </row>
    <row r="297" spans="1:29" s="6" customFormat="1" ht="26.25" customHeight="1" x14ac:dyDescent="0.25">
      <c r="A297" s="70"/>
      <c r="B297" s="70"/>
      <c r="C297" s="35" t="s">
        <v>16</v>
      </c>
      <c r="D297" s="8">
        <f t="shared" si="113"/>
        <v>193731.61</v>
      </c>
      <c r="E297" s="8"/>
      <c r="F297" s="8"/>
      <c r="G297" s="8"/>
      <c r="H297" s="8"/>
      <c r="I297" s="8"/>
      <c r="J297" s="8"/>
      <c r="K297" s="8">
        <v>5000</v>
      </c>
      <c r="L297" s="8">
        <v>113114.71</v>
      </c>
      <c r="M297" s="9">
        <v>75616.899999999994</v>
      </c>
      <c r="N297" s="35"/>
      <c r="O297" s="35"/>
      <c r="P297" s="22"/>
      <c r="Q297" s="18"/>
      <c r="R297" s="18"/>
      <c r="S297" s="46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</row>
    <row r="298" spans="1:29" s="6" customFormat="1" ht="40.5" customHeight="1" x14ac:dyDescent="0.25">
      <c r="A298" s="70"/>
      <c r="B298" s="70"/>
      <c r="C298" s="35" t="s">
        <v>17</v>
      </c>
      <c r="D298" s="8">
        <f t="shared" si="113"/>
        <v>33023.1</v>
      </c>
      <c r="E298" s="8"/>
      <c r="F298" s="8"/>
      <c r="G298" s="8"/>
      <c r="H298" s="8"/>
      <c r="I298" s="8"/>
      <c r="J298" s="8"/>
      <c r="K298" s="8">
        <v>1934.9</v>
      </c>
      <c r="L298" s="8">
        <v>4272.6000000000004</v>
      </c>
      <c r="M298" s="9">
        <v>26815.599999999999</v>
      </c>
      <c r="N298" s="35"/>
      <c r="O298" s="35"/>
      <c r="P298" s="22"/>
      <c r="Q298" s="18"/>
      <c r="R298" s="18"/>
      <c r="S298" s="46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</row>
    <row r="299" spans="1:29" s="6" customFormat="1" ht="30" x14ac:dyDescent="0.25">
      <c r="A299" s="71"/>
      <c r="B299" s="71"/>
      <c r="C299" s="35" t="s">
        <v>18</v>
      </c>
      <c r="D299" s="8">
        <f t="shared" si="113"/>
        <v>0</v>
      </c>
      <c r="E299" s="8"/>
      <c r="F299" s="8"/>
      <c r="G299" s="8"/>
      <c r="H299" s="8"/>
      <c r="I299" s="8"/>
      <c r="J299" s="8"/>
      <c r="K299" s="8">
        <v>0</v>
      </c>
      <c r="L299" s="35"/>
      <c r="M299" s="41"/>
      <c r="N299" s="35"/>
      <c r="O299" s="35"/>
      <c r="P299" s="22"/>
      <c r="Q299" s="18"/>
      <c r="R299" s="18"/>
      <c r="S299" s="46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</row>
    <row r="300" spans="1:29" s="6" customFormat="1" ht="24.75" customHeight="1" x14ac:dyDescent="0.25">
      <c r="A300" s="78" t="s">
        <v>121</v>
      </c>
      <c r="B300" s="78" t="s">
        <v>122</v>
      </c>
      <c r="C300" s="35" t="s">
        <v>14</v>
      </c>
      <c r="D300" s="8">
        <f t="shared" si="113"/>
        <v>1396690</v>
      </c>
      <c r="E300" s="8">
        <f t="shared" ref="E300:O300" si="126">E301+E302+E303+E304</f>
        <v>0</v>
      </c>
      <c r="F300" s="8">
        <f t="shared" si="126"/>
        <v>0</v>
      </c>
      <c r="G300" s="8">
        <f t="shared" si="126"/>
        <v>0</v>
      </c>
      <c r="H300" s="8">
        <f t="shared" si="126"/>
        <v>0</v>
      </c>
      <c r="I300" s="8">
        <f t="shared" si="126"/>
        <v>463542.6</v>
      </c>
      <c r="J300" s="8">
        <f t="shared" si="126"/>
        <v>932649.3</v>
      </c>
      <c r="K300" s="8">
        <f t="shared" si="126"/>
        <v>498.1</v>
      </c>
      <c r="L300" s="8">
        <f t="shared" si="126"/>
        <v>0</v>
      </c>
      <c r="M300" s="8">
        <f t="shared" si="126"/>
        <v>0</v>
      </c>
      <c r="N300" s="8">
        <f t="shared" si="126"/>
        <v>0</v>
      </c>
      <c r="O300" s="8">
        <f t="shared" si="126"/>
        <v>0</v>
      </c>
      <c r="P300" s="23"/>
      <c r="Q300" s="18"/>
      <c r="R300" s="18"/>
      <c r="S300" s="46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</row>
    <row r="301" spans="1:29" s="6" customFormat="1" ht="31.5" customHeight="1" x14ac:dyDescent="0.25">
      <c r="A301" s="79"/>
      <c r="B301" s="79"/>
      <c r="C301" s="35" t="s">
        <v>22</v>
      </c>
      <c r="D301" s="8">
        <f t="shared" si="113"/>
        <v>749552.7</v>
      </c>
      <c r="E301" s="8">
        <f>E306+E311+E316+E321+E326+E331</f>
        <v>0</v>
      </c>
      <c r="F301" s="8">
        <f t="shared" ref="F301:O301" si="127">F306+F311+F316+F321+F326+F331</f>
        <v>0</v>
      </c>
      <c r="G301" s="8">
        <f t="shared" si="127"/>
        <v>0</v>
      </c>
      <c r="H301" s="8">
        <f t="shared" si="127"/>
        <v>0</v>
      </c>
      <c r="I301" s="8">
        <f t="shared" si="127"/>
        <v>349094.40000000002</v>
      </c>
      <c r="J301" s="8">
        <f t="shared" si="127"/>
        <v>400458.3</v>
      </c>
      <c r="K301" s="8">
        <f t="shared" si="127"/>
        <v>0</v>
      </c>
      <c r="L301" s="8">
        <f t="shared" si="127"/>
        <v>0</v>
      </c>
      <c r="M301" s="8">
        <f t="shared" si="127"/>
        <v>0</v>
      </c>
      <c r="N301" s="8">
        <f t="shared" si="127"/>
        <v>0</v>
      </c>
      <c r="O301" s="8">
        <f t="shared" si="127"/>
        <v>0</v>
      </c>
      <c r="P301" s="23"/>
      <c r="Q301" s="18"/>
      <c r="R301" s="18"/>
      <c r="S301" s="46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</row>
    <row r="302" spans="1:29" s="6" customFormat="1" ht="27.75" customHeight="1" x14ac:dyDescent="0.25">
      <c r="A302" s="79"/>
      <c r="B302" s="79"/>
      <c r="C302" s="35" t="s">
        <v>16</v>
      </c>
      <c r="D302" s="8">
        <f t="shared" si="113"/>
        <v>461356.1</v>
      </c>
      <c r="E302" s="8">
        <f t="shared" ref="E302:O304" si="128">E307+E312+E317+E322+E327+E332</f>
        <v>0</v>
      </c>
      <c r="F302" s="8">
        <f t="shared" si="128"/>
        <v>0</v>
      </c>
      <c r="G302" s="8">
        <f t="shared" si="128"/>
        <v>0</v>
      </c>
      <c r="H302" s="8">
        <f t="shared" si="128"/>
        <v>0</v>
      </c>
      <c r="I302" s="8">
        <f t="shared" si="128"/>
        <v>80341.399999999994</v>
      </c>
      <c r="J302" s="8">
        <f t="shared" si="128"/>
        <v>380516.6</v>
      </c>
      <c r="K302" s="8">
        <f t="shared" si="128"/>
        <v>498.1</v>
      </c>
      <c r="L302" s="8">
        <f t="shared" si="128"/>
        <v>0</v>
      </c>
      <c r="M302" s="8">
        <f t="shared" si="128"/>
        <v>0</v>
      </c>
      <c r="N302" s="8">
        <f t="shared" si="128"/>
        <v>0</v>
      </c>
      <c r="O302" s="8">
        <f t="shared" si="128"/>
        <v>0</v>
      </c>
      <c r="P302" s="23"/>
      <c r="Q302" s="18"/>
      <c r="R302" s="18"/>
      <c r="S302" s="46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</row>
    <row r="303" spans="1:29" s="6" customFormat="1" ht="39.75" customHeight="1" x14ac:dyDescent="0.25">
      <c r="A303" s="79"/>
      <c r="B303" s="79"/>
      <c r="C303" s="35" t="s">
        <v>17</v>
      </c>
      <c r="D303" s="8">
        <f t="shared" si="113"/>
        <v>185781.2</v>
      </c>
      <c r="E303" s="8">
        <f t="shared" si="128"/>
        <v>0</v>
      </c>
      <c r="F303" s="8">
        <f t="shared" si="128"/>
        <v>0</v>
      </c>
      <c r="G303" s="8">
        <f t="shared" si="128"/>
        <v>0</v>
      </c>
      <c r="H303" s="8">
        <f t="shared" si="128"/>
        <v>0</v>
      </c>
      <c r="I303" s="8">
        <f t="shared" si="128"/>
        <v>34106.800000000003</v>
      </c>
      <c r="J303" s="8">
        <f t="shared" si="128"/>
        <v>151674.4</v>
      </c>
      <c r="K303" s="8">
        <f t="shared" si="128"/>
        <v>0</v>
      </c>
      <c r="L303" s="8">
        <f t="shared" si="128"/>
        <v>0</v>
      </c>
      <c r="M303" s="8">
        <f t="shared" si="128"/>
        <v>0</v>
      </c>
      <c r="N303" s="8">
        <f t="shared" si="128"/>
        <v>0</v>
      </c>
      <c r="O303" s="8">
        <f t="shared" si="128"/>
        <v>0</v>
      </c>
      <c r="P303" s="23"/>
      <c r="Q303" s="18"/>
      <c r="R303" s="18"/>
      <c r="S303" s="46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</row>
    <row r="304" spans="1:29" s="6" customFormat="1" ht="33" customHeight="1" x14ac:dyDescent="0.25">
      <c r="A304" s="80"/>
      <c r="B304" s="80"/>
      <c r="C304" s="35" t="s">
        <v>18</v>
      </c>
      <c r="D304" s="8">
        <f t="shared" si="113"/>
        <v>0</v>
      </c>
      <c r="E304" s="8">
        <f t="shared" si="128"/>
        <v>0</v>
      </c>
      <c r="F304" s="8">
        <f t="shared" si="128"/>
        <v>0</v>
      </c>
      <c r="G304" s="8">
        <f t="shared" si="128"/>
        <v>0</v>
      </c>
      <c r="H304" s="8">
        <f t="shared" si="128"/>
        <v>0</v>
      </c>
      <c r="I304" s="8">
        <f t="shared" si="128"/>
        <v>0</v>
      </c>
      <c r="J304" s="8">
        <f t="shared" si="128"/>
        <v>0</v>
      </c>
      <c r="K304" s="8">
        <f t="shared" si="128"/>
        <v>0</v>
      </c>
      <c r="L304" s="8">
        <f t="shared" si="128"/>
        <v>0</v>
      </c>
      <c r="M304" s="8">
        <f t="shared" si="128"/>
        <v>0</v>
      </c>
      <c r="N304" s="8">
        <f t="shared" si="128"/>
        <v>0</v>
      </c>
      <c r="O304" s="8">
        <f t="shared" si="128"/>
        <v>0</v>
      </c>
      <c r="P304" s="23"/>
      <c r="Q304" s="18"/>
      <c r="R304" s="18"/>
      <c r="S304" s="46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</row>
    <row r="305" spans="1:29" s="6" customFormat="1" x14ac:dyDescent="0.25">
      <c r="A305" s="69" t="s">
        <v>123</v>
      </c>
      <c r="B305" s="69" t="s">
        <v>124</v>
      </c>
      <c r="C305" s="35" t="s">
        <v>14</v>
      </c>
      <c r="D305" s="8">
        <f t="shared" si="113"/>
        <v>161924</v>
      </c>
      <c r="E305" s="8">
        <f t="shared" ref="E305:O305" si="129">E306+E307+E308+E309</f>
        <v>0</v>
      </c>
      <c r="F305" s="8">
        <f t="shared" si="129"/>
        <v>0</v>
      </c>
      <c r="G305" s="8">
        <f t="shared" si="129"/>
        <v>0</v>
      </c>
      <c r="H305" s="8">
        <f t="shared" si="129"/>
        <v>0</v>
      </c>
      <c r="I305" s="8">
        <f t="shared" si="129"/>
        <v>68469</v>
      </c>
      <c r="J305" s="8">
        <f t="shared" si="129"/>
        <v>93315.4</v>
      </c>
      <c r="K305" s="8">
        <f t="shared" si="129"/>
        <v>139.6</v>
      </c>
      <c r="L305" s="8">
        <f t="shared" si="129"/>
        <v>0</v>
      </c>
      <c r="M305" s="8">
        <f t="shared" si="129"/>
        <v>0</v>
      </c>
      <c r="N305" s="8">
        <f t="shared" si="129"/>
        <v>0</v>
      </c>
      <c r="O305" s="8">
        <f t="shared" si="129"/>
        <v>0</v>
      </c>
      <c r="P305" s="23"/>
      <c r="Q305" s="18"/>
      <c r="R305" s="18"/>
      <c r="S305" s="46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</row>
    <row r="306" spans="1:29" s="6" customFormat="1" x14ac:dyDescent="0.25">
      <c r="A306" s="70"/>
      <c r="B306" s="70"/>
      <c r="C306" s="35" t="s">
        <v>22</v>
      </c>
      <c r="D306" s="8">
        <f t="shared" si="113"/>
        <v>96972.3</v>
      </c>
      <c r="E306" s="8"/>
      <c r="F306" s="8"/>
      <c r="G306" s="8"/>
      <c r="H306" s="8"/>
      <c r="I306" s="9">
        <v>50853.599999999999</v>
      </c>
      <c r="J306" s="8">
        <v>46118.7</v>
      </c>
      <c r="K306" s="8">
        <v>0</v>
      </c>
      <c r="L306" s="35"/>
      <c r="M306" s="35"/>
      <c r="N306" s="35"/>
      <c r="O306" s="35"/>
      <c r="P306" s="22"/>
      <c r="Q306" s="18"/>
      <c r="R306" s="18"/>
      <c r="S306" s="46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</row>
    <row r="307" spans="1:29" s="6" customFormat="1" x14ac:dyDescent="0.25">
      <c r="A307" s="70"/>
      <c r="B307" s="70"/>
      <c r="C307" s="35" t="s">
        <v>16</v>
      </c>
      <c r="D307" s="8">
        <f t="shared" si="113"/>
        <v>46250.9</v>
      </c>
      <c r="E307" s="8"/>
      <c r="F307" s="8"/>
      <c r="G307" s="8"/>
      <c r="H307" s="8"/>
      <c r="I307" s="9">
        <v>12365.7</v>
      </c>
      <c r="J307" s="8">
        <v>33745.599999999999</v>
      </c>
      <c r="K307" s="8">
        <v>139.6</v>
      </c>
      <c r="L307" s="35"/>
      <c r="M307" s="35"/>
      <c r="N307" s="35"/>
      <c r="O307" s="35"/>
      <c r="P307" s="22"/>
      <c r="Q307" s="18"/>
      <c r="R307" s="18"/>
      <c r="S307" s="46"/>
      <c r="T307" s="49"/>
      <c r="U307" s="49"/>
      <c r="V307" s="49"/>
      <c r="W307" s="49"/>
      <c r="X307" s="49"/>
      <c r="Y307" s="49"/>
      <c r="Z307" s="49"/>
      <c r="AA307" s="49"/>
      <c r="AB307" s="49"/>
      <c r="AC307" s="49"/>
    </row>
    <row r="308" spans="1:29" s="6" customFormat="1" ht="30" x14ac:dyDescent="0.25">
      <c r="A308" s="70"/>
      <c r="B308" s="70"/>
      <c r="C308" s="35" t="s">
        <v>17</v>
      </c>
      <c r="D308" s="8">
        <f t="shared" si="113"/>
        <v>18700.8</v>
      </c>
      <c r="E308" s="8"/>
      <c r="F308" s="8"/>
      <c r="G308" s="8"/>
      <c r="H308" s="8"/>
      <c r="I308" s="9">
        <v>5249.7</v>
      </c>
      <c r="J308" s="8">
        <v>13451.1</v>
      </c>
      <c r="K308" s="8">
        <v>0</v>
      </c>
      <c r="L308" s="35"/>
      <c r="M308" s="35"/>
      <c r="N308" s="35"/>
      <c r="O308" s="35"/>
      <c r="P308" s="22"/>
      <c r="Q308" s="18"/>
      <c r="R308" s="18"/>
      <c r="S308" s="46"/>
      <c r="T308" s="49"/>
      <c r="U308" s="49"/>
      <c r="V308" s="49"/>
      <c r="W308" s="49"/>
      <c r="X308" s="49"/>
      <c r="Y308" s="49"/>
      <c r="Z308" s="49"/>
      <c r="AA308" s="49"/>
      <c r="AB308" s="49"/>
      <c r="AC308" s="49"/>
    </row>
    <row r="309" spans="1:29" s="6" customFormat="1" ht="30" x14ac:dyDescent="0.25">
      <c r="A309" s="71"/>
      <c r="B309" s="71"/>
      <c r="C309" s="35" t="s">
        <v>18</v>
      </c>
      <c r="D309" s="8">
        <f t="shared" si="113"/>
        <v>0</v>
      </c>
      <c r="E309" s="8"/>
      <c r="F309" s="8"/>
      <c r="G309" s="8"/>
      <c r="H309" s="8"/>
      <c r="I309" s="8"/>
      <c r="J309" s="8"/>
      <c r="K309" s="8">
        <v>0</v>
      </c>
      <c r="L309" s="35"/>
      <c r="M309" s="35"/>
      <c r="N309" s="35"/>
      <c r="O309" s="35"/>
      <c r="P309" s="22"/>
      <c r="Q309" s="18"/>
      <c r="R309" s="18"/>
      <c r="S309" s="46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</row>
    <row r="310" spans="1:29" s="6" customFormat="1" x14ac:dyDescent="0.25">
      <c r="A310" s="78" t="s">
        <v>125</v>
      </c>
      <c r="B310" s="78" t="s">
        <v>234</v>
      </c>
      <c r="C310" s="35" t="s">
        <v>14</v>
      </c>
      <c r="D310" s="8">
        <f t="shared" si="113"/>
        <v>159623.35999999999</v>
      </c>
      <c r="E310" s="8">
        <f t="shared" ref="E310:O310" si="130">E311+E312+E313+E314</f>
        <v>0</v>
      </c>
      <c r="F310" s="8">
        <f t="shared" si="130"/>
        <v>0</v>
      </c>
      <c r="G310" s="8">
        <f t="shared" si="130"/>
        <v>0</v>
      </c>
      <c r="H310" s="8">
        <f t="shared" si="130"/>
        <v>0</v>
      </c>
      <c r="I310" s="8">
        <f t="shared" si="130"/>
        <v>74608.5</v>
      </c>
      <c r="J310" s="8">
        <f t="shared" si="130"/>
        <v>85014.86</v>
      </c>
      <c r="K310" s="8">
        <f t="shared" si="130"/>
        <v>0</v>
      </c>
      <c r="L310" s="8">
        <f t="shared" si="130"/>
        <v>0</v>
      </c>
      <c r="M310" s="8">
        <f t="shared" si="130"/>
        <v>0</v>
      </c>
      <c r="N310" s="8">
        <f t="shared" si="130"/>
        <v>0</v>
      </c>
      <c r="O310" s="8">
        <f t="shared" si="130"/>
        <v>0</v>
      </c>
      <c r="P310" s="23"/>
      <c r="Q310" s="18"/>
      <c r="R310" s="18"/>
      <c r="S310" s="46"/>
      <c r="T310" s="49"/>
      <c r="U310" s="49"/>
      <c r="V310" s="49"/>
      <c r="W310" s="49"/>
      <c r="X310" s="49"/>
      <c r="Y310" s="49"/>
      <c r="Z310" s="49"/>
      <c r="AA310" s="49"/>
      <c r="AB310" s="49"/>
      <c r="AC310" s="49"/>
    </row>
    <row r="311" spans="1:29" s="6" customFormat="1" x14ac:dyDescent="0.25">
      <c r="A311" s="79"/>
      <c r="B311" s="79"/>
      <c r="C311" s="35" t="s">
        <v>22</v>
      </c>
      <c r="D311" s="8">
        <f t="shared" si="113"/>
        <v>101972.3</v>
      </c>
      <c r="E311" s="8"/>
      <c r="F311" s="8"/>
      <c r="G311" s="8"/>
      <c r="H311" s="8"/>
      <c r="I311" s="9">
        <v>55853.599999999999</v>
      </c>
      <c r="J311" s="8">
        <v>46118.7</v>
      </c>
      <c r="K311" s="8"/>
      <c r="L311" s="35"/>
      <c r="M311" s="35"/>
      <c r="N311" s="35"/>
      <c r="O311" s="35"/>
      <c r="P311" s="22"/>
      <c r="Q311" s="18"/>
      <c r="R311" s="18"/>
      <c r="S311" s="46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</row>
    <row r="312" spans="1:29" s="6" customFormat="1" x14ac:dyDescent="0.25">
      <c r="A312" s="79"/>
      <c r="B312" s="79"/>
      <c r="C312" s="35" t="s">
        <v>16</v>
      </c>
      <c r="D312" s="8">
        <f t="shared" ref="D312:D375" si="131">SUM(E312:O312)</f>
        <v>40976.5</v>
      </c>
      <c r="E312" s="8"/>
      <c r="F312" s="8"/>
      <c r="G312" s="8"/>
      <c r="H312" s="8"/>
      <c r="I312" s="9">
        <v>13165.7</v>
      </c>
      <c r="J312" s="8">
        <v>27810.799999999999</v>
      </c>
      <c r="K312" s="8"/>
      <c r="L312" s="35"/>
      <c r="M312" s="35"/>
      <c r="N312" s="35"/>
      <c r="O312" s="35"/>
      <c r="P312" s="22"/>
      <c r="Q312" s="18"/>
      <c r="R312" s="18"/>
      <c r="S312" s="46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</row>
    <row r="313" spans="1:29" s="6" customFormat="1" ht="30" x14ac:dyDescent="0.25">
      <c r="A313" s="79"/>
      <c r="B313" s="79"/>
      <c r="C313" s="35" t="s">
        <v>17</v>
      </c>
      <c r="D313" s="8">
        <f t="shared" si="131"/>
        <v>16674.560000000001</v>
      </c>
      <c r="E313" s="8"/>
      <c r="F313" s="8"/>
      <c r="G313" s="8"/>
      <c r="H313" s="8"/>
      <c r="I313" s="9">
        <v>5589.2</v>
      </c>
      <c r="J313" s="8">
        <v>11085.36</v>
      </c>
      <c r="K313" s="8"/>
      <c r="L313" s="35"/>
      <c r="M313" s="35"/>
      <c r="N313" s="35"/>
      <c r="O313" s="35"/>
      <c r="P313" s="22"/>
      <c r="Q313" s="18"/>
      <c r="R313" s="18"/>
      <c r="S313" s="46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</row>
    <row r="314" spans="1:29" s="6" customFormat="1" ht="30" x14ac:dyDescent="0.25">
      <c r="A314" s="80"/>
      <c r="B314" s="80"/>
      <c r="C314" s="35" t="s">
        <v>18</v>
      </c>
      <c r="D314" s="8">
        <f t="shared" si="131"/>
        <v>0</v>
      </c>
      <c r="E314" s="8"/>
      <c r="F314" s="8"/>
      <c r="G314" s="8"/>
      <c r="H314" s="8"/>
      <c r="I314" s="8"/>
      <c r="J314" s="8"/>
      <c r="K314" s="8"/>
      <c r="L314" s="35"/>
      <c r="M314" s="35"/>
      <c r="N314" s="35"/>
      <c r="O314" s="35"/>
      <c r="P314" s="22"/>
      <c r="Q314" s="18"/>
      <c r="R314" s="18"/>
      <c r="S314" s="46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</row>
    <row r="315" spans="1:29" s="6" customFormat="1" x14ac:dyDescent="0.25">
      <c r="A315" s="69" t="s">
        <v>126</v>
      </c>
      <c r="B315" s="69" t="s">
        <v>243</v>
      </c>
      <c r="C315" s="35" t="s">
        <v>14</v>
      </c>
      <c r="D315" s="8">
        <f t="shared" si="131"/>
        <v>292816.51</v>
      </c>
      <c r="E315" s="8">
        <f t="shared" ref="E315:O315" si="132">E316+E317+E318+E319</f>
        <v>0</v>
      </c>
      <c r="F315" s="8">
        <f t="shared" si="132"/>
        <v>0</v>
      </c>
      <c r="G315" s="8">
        <f t="shared" si="132"/>
        <v>0</v>
      </c>
      <c r="H315" s="8">
        <f t="shared" si="132"/>
        <v>0</v>
      </c>
      <c r="I315" s="8">
        <f t="shared" si="132"/>
        <v>80103.5</v>
      </c>
      <c r="J315" s="8">
        <f t="shared" si="132"/>
        <v>212713.01</v>
      </c>
      <c r="K315" s="8">
        <f t="shared" si="132"/>
        <v>0</v>
      </c>
      <c r="L315" s="8">
        <f t="shared" si="132"/>
        <v>0</v>
      </c>
      <c r="M315" s="8">
        <f t="shared" si="132"/>
        <v>0</v>
      </c>
      <c r="N315" s="8">
        <f t="shared" si="132"/>
        <v>0</v>
      </c>
      <c r="O315" s="8">
        <f t="shared" si="132"/>
        <v>0</v>
      </c>
      <c r="P315" s="23"/>
      <c r="Q315" s="18"/>
      <c r="R315" s="18"/>
      <c r="S315" s="46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</row>
    <row r="316" spans="1:29" s="6" customFormat="1" x14ac:dyDescent="0.25">
      <c r="A316" s="70"/>
      <c r="B316" s="70"/>
      <c r="C316" s="35" t="s">
        <v>22</v>
      </c>
      <c r="D316" s="8">
        <f t="shared" si="131"/>
        <v>130611.5</v>
      </c>
      <c r="E316" s="8"/>
      <c r="F316" s="8"/>
      <c r="G316" s="8"/>
      <c r="H316" s="8"/>
      <c r="I316" s="9">
        <v>60596.800000000003</v>
      </c>
      <c r="J316" s="8">
        <v>70014.7</v>
      </c>
      <c r="K316" s="8"/>
      <c r="L316" s="35"/>
      <c r="M316" s="35"/>
      <c r="N316" s="35"/>
      <c r="O316" s="35"/>
      <c r="P316" s="22"/>
      <c r="Q316" s="18"/>
      <c r="R316" s="18"/>
      <c r="S316" s="46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</row>
    <row r="317" spans="1:29" s="6" customFormat="1" x14ac:dyDescent="0.25">
      <c r="A317" s="70"/>
      <c r="B317" s="70"/>
      <c r="C317" s="35" t="s">
        <v>16</v>
      </c>
      <c r="D317" s="8">
        <f t="shared" si="131"/>
        <v>115722.9</v>
      </c>
      <c r="E317" s="8"/>
      <c r="F317" s="8"/>
      <c r="G317" s="8"/>
      <c r="H317" s="8"/>
      <c r="I317" s="9">
        <v>13693.6</v>
      </c>
      <c r="J317" s="8">
        <v>102029.3</v>
      </c>
      <c r="K317" s="8"/>
      <c r="L317" s="35"/>
      <c r="M317" s="35"/>
      <c r="N317" s="35"/>
      <c r="O317" s="35"/>
      <c r="P317" s="22"/>
      <c r="Q317" s="18"/>
      <c r="R317" s="18"/>
      <c r="S317" s="46"/>
      <c r="T317" s="49"/>
      <c r="U317" s="49"/>
      <c r="V317" s="49"/>
      <c r="W317" s="49"/>
      <c r="X317" s="49"/>
      <c r="Y317" s="49"/>
      <c r="Z317" s="49"/>
      <c r="AA317" s="49"/>
      <c r="AB317" s="49"/>
      <c r="AC317" s="49"/>
    </row>
    <row r="318" spans="1:29" s="6" customFormat="1" ht="30" x14ac:dyDescent="0.25">
      <c r="A318" s="70"/>
      <c r="B318" s="70"/>
      <c r="C318" s="35" t="s">
        <v>17</v>
      </c>
      <c r="D318" s="8">
        <f t="shared" si="131"/>
        <v>46482.11</v>
      </c>
      <c r="E318" s="8"/>
      <c r="F318" s="8"/>
      <c r="G318" s="8"/>
      <c r="H318" s="8"/>
      <c r="I318" s="9">
        <v>5813.1</v>
      </c>
      <c r="J318" s="8">
        <v>40669.01</v>
      </c>
      <c r="K318" s="8"/>
      <c r="L318" s="35"/>
      <c r="M318" s="35"/>
      <c r="N318" s="35"/>
      <c r="O318" s="35"/>
      <c r="P318" s="22"/>
      <c r="Q318" s="18"/>
      <c r="R318" s="18"/>
      <c r="S318" s="46"/>
      <c r="T318" s="49"/>
      <c r="U318" s="49"/>
      <c r="V318" s="49"/>
      <c r="W318" s="49"/>
      <c r="X318" s="49"/>
      <c r="Y318" s="49"/>
      <c r="Z318" s="49"/>
      <c r="AA318" s="49"/>
      <c r="AB318" s="49"/>
      <c r="AC318" s="49"/>
    </row>
    <row r="319" spans="1:29" s="6" customFormat="1" ht="30" x14ac:dyDescent="0.25">
      <c r="A319" s="71"/>
      <c r="B319" s="71"/>
      <c r="C319" s="35" t="s">
        <v>18</v>
      </c>
      <c r="D319" s="8">
        <f t="shared" si="131"/>
        <v>0</v>
      </c>
      <c r="E319" s="8"/>
      <c r="F319" s="8"/>
      <c r="G319" s="8"/>
      <c r="H319" s="8"/>
      <c r="I319" s="8"/>
      <c r="J319" s="8"/>
      <c r="K319" s="8"/>
      <c r="L319" s="35"/>
      <c r="M319" s="35"/>
      <c r="N319" s="35"/>
      <c r="O319" s="35"/>
      <c r="P319" s="22"/>
      <c r="Q319" s="18"/>
      <c r="R319" s="18"/>
      <c r="S319" s="46"/>
      <c r="T319" s="49"/>
      <c r="U319" s="49"/>
      <c r="V319" s="49"/>
      <c r="W319" s="49"/>
      <c r="X319" s="49"/>
      <c r="Y319" s="49"/>
      <c r="Z319" s="49"/>
      <c r="AA319" s="49"/>
      <c r="AB319" s="49"/>
      <c r="AC319" s="49"/>
    </row>
    <row r="320" spans="1:29" s="6" customFormat="1" x14ac:dyDescent="0.25">
      <c r="A320" s="69" t="s">
        <v>127</v>
      </c>
      <c r="B320" s="84" t="s">
        <v>128</v>
      </c>
      <c r="C320" s="35" t="s">
        <v>14</v>
      </c>
      <c r="D320" s="8">
        <f t="shared" si="131"/>
        <v>203949.81</v>
      </c>
      <c r="E320" s="8">
        <f t="shared" ref="E320:O320" si="133">E321+E322+E323+E324</f>
        <v>0</v>
      </c>
      <c r="F320" s="8">
        <f t="shared" si="133"/>
        <v>0</v>
      </c>
      <c r="G320" s="8">
        <f t="shared" si="133"/>
        <v>0</v>
      </c>
      <c r="H320" s="8">
        <f t="shared" si="133"/>
        <v>0</v>
      </c>
      <c r="I320" s="8">
        <f t="shared" si="133"/>
        <v>80103.5</v>
      </c>
      <c r="J320" s="8">
        <f t="shared" si="133"/>
        <v>123487.81</v>
      </c>
      <c r="K320" s="8">
        <f t="shared" si="133"/>
        <v>358.5</v>
      </c>
      <c r="L320" s="8">
        <f t="shared" si="133"/>
        <v>0</v>
      </c>
      <c r="M320" s="8">
        <f t="shared" si="133"/>
        <v>0</v>
      </c>
      <c r="N320" s="8">
        <f t="shared" si="133"/>
        <v>0</v>
      </c>
      <c r="O320" s="8">
        <f t="shared" si="133"/>
        <v>0</v>
      </c>
      <c r="P320" s="23"/>
      <c r="Q320" s="18"/>
      <c r="R320" s="18"/>
      <c r="S320" s="46"/>
      <c r="T320" s="49"/>
      <c r="U320" s="49"/>
      <c r="V320" s="49"/>
      <c r="W320" s="49"/>
      <c r="X320" s="49"/>
      <c r="Y320" s="49"/>
      <c r="Z320" s="49"/>
      <c r="AA320" s="49"/>
      <c r="AB320" s="49"/>
      <c r="AC320" s="49"/>
    </row>
    <row r="321" spans="1:29" s="6" customFormat="1" x14ac:dyDescent="0.25">
      <c r="A321" s="70"/>
      <c r="B321" s="85"/>
      <c r="C321" s="35" t="s">
        <v>22</v>
      </c>
      <c r="D321" s="8">
        <f t="shared" si="131"/>
        <v>148825.5</v>
      </c>
      <c r="E321" s="8"/>
      <c r="F321" s="8"/>
      <c r="G321" s="8"/>
      <c r="H321" s="8"/>
      <c r="I321" s="9">
        <v>60596.800000000003</v>
      </c>
      <c r="J321" s="8">
        <v>88228.7</v>
      </c>
      <c r="K321" s="8">
        <v>0</v>
      </c>
      <c r="L321" s="35"/>
      <c r="M321" s="35"/>
      <c r="N321" s="35"/>
      <c r="O321" s="35"/>
      <c r="P321" s="22"/>
      <c r="Q321" s="18"/>
      <c r="R321" s="18"/>
      <c r="S321" s="46"/>
      <c r="T321" s="49"/>
      <c r="U321" s="49"/>
      <c r="V321" s="49"/>
      <c r="W321" s="49"/>
      <c r="X321" s="49"/>
      <c r="Y321" s="49"/>
      <c r="Z321" s="49"/>
      <c r="AA321" s="49"/>
      <c r="AB321" s="49"/>
      <c r="AC321" s="49"/>
    </row>
    <row r="322" spans="1:29" s="6" customFormat="1" x14ac:dyDescent="0.25">
      <c r="A322" s="70"/>
      <c r="B322" s="85"/>
      <c r="C322" s="35" t="s">
        <v>16</v>
      </c>
      <c r="D322" s="8">
        <f t="shared" si="131"/>
        <v>39262.400000000001</v>
      </c>
      <c r="E322" s="8"/>
      <c r="F322" s="8"/>
      <c r="G322" s="8"/>
      <c r="H322" s="8"/>
      <c r="I322" s="9">
        <v>13693.6</v>
      </c>
      <c r="J322" s="8">
        <v>25210.3</v>
      </c>
      <c r="K322" s="8">
        <v>358.5</v>
      </c>
      <c r="L322" s="35"/>
      <c r="M322" s="35"/>
      <c r="N322" s="35"/>
      <c r="O322" s="35"/>
      <c r="P322" s="22"/>
      <c r="Q322" s="18"/>
      <c r="R322" s="18"/>
      <c r="S322" s="46"/>
      <c r="T322" s="49"/>
      <c r="U322" s="49"/>
      <c r="V322" s="49"/>
      <c r="W322" s="49"/>
      <c r="X322" s="49"/>
      <c r="Y322" s="49"/>
      <c r="Z322" s="49"/>
      <c r="AA322" s="49"/>
      <c r="AB322" s="49"/>
      <c r="AC322" s="49"/>
    </row>
    <row r="323" spans="1:29" s="6" customFormat="1" ht="30" x14ac:dyDescent="0.25">
      <c r="A323" s="70"/>
      <c r="B323" s="85"/>
      <c r="C323" s="35" t="s">
        <v>17</v>
      </c>
      <c r="D323" s="8">
        <f t="shared" si="131"/>
        <v>15861.91</v>
      </c>
      <c r="E323" s="8"/>
      <c r="F323" s="8"/>
      <c r="G323" s="8"/>
      <c r="H323" s="8"/>
      <c r="I323" s="9">
        <v>5813.1</v>
      </c>
      <c r="J323" s="8">
        <v>10048.81</v>
      </c>
      <c r="K323" s="8">
        <v>0</v>
      </c>
      <c r="L323" s="35"/>
      <c r="M323" s="35"/>
      <c r="N323" s="35"/>
      <c r="O323" s="35"/>
      <c r="P323" s="22"/>
      <c r="Q323" s="18"/>
      <c r="R323" s="18"/>
      <c r="S323" s="46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</row>
    <row r="324" spans="1:29" s="6" customFormat="1" ht="30" x14ac:dyDescent="0.25">
      <c r="A324" s="71"/>
      <c r="B324" s="86"/>
      <c r="C324" s="35" t="s">
        <v>18</v>
      </c>
      <c r="D324" s="8">
        <f t="shared" si="131"/>
        <v>0</v>
      </c>
      <c r="E324" s="8"/>
      <c r="F324" s="8"/>
      <c r="G324" s="8"/>
      <c r="H324" s="8"/>
      <c r="I324" s="8"/>
      <c r="J324" s="8"/>
      <c r="K324" s="8">
        <v>0</v>
      </c>
      <c r="L324" s="35"/>
      <c r="M324" s="35"/>
      <c r="N324" s="35"/>
      <c r="O324" s="35"/>
      <c r="P324" s="22"/>
      <c r="Q324" s="18"/>
      <c r="R324" s="18"/>
      <c r="S324" s="46"/>
      <c r="T324" s="49"/>
      <c r="U324" s="49"/>
      <c r="V324" s="49"/>
      <c r="W324" s="49"/>
      <c r="X324" s="49"/>
      <c r="Y324" s="49"/>
      <c r="Z324" s="49"/>
      <c r="AA324" s="49"/>
      <c r="AB324" s="49"/>
      <c r="AC324" s="49"/>
    </row>
    <row r="325" spans="1:29" s="6" customFormat="1" x14ac:dyDescent="0.25">
      <c r="A325" s="69" t="s">
        <v>129</v>
      </c>
      <c r="B325" s="69" t="s">
        <v>241</v>
      </c>
      <c r="C325" s="35" t="s">
        <v>14</v>
      </c>
      <c r="D325" s="8">
        <f t="shared" si="131"/>
        <v>276679.81</v>
      </c>
      <c r="E325" s="8">
        <f t="shared" ref="E325:O325" si="134">E326+E327+E328+E329</f>
        <v>0</v>
      </c>
      <c r="F325" s="8">
        <f t="shared" si="134"/>
        <v>0</v>
      </c>
      <c r="G325" s="8">
        <f t="shared" si="134"/>
        <v>0</v>
      </c>
      <c r="H325" s="8">
        <f t="shared" si="134"/>
        <v>0</v>
      </c>
      <c r="I325" s="8">
        <f t="shared" si="134"/>
        <v>80103.5</v>
      </c>
      <c r="J325" s="8">
        <f t="shared" si="134"/>
        <v>196576.31</v>
      </c>
      <c r="K325" s="8">
        <f t="shared" si="134"/>
        <v>0</v>
      </c>
      <c r="L325" s="8">
        <f t="shared" si="134"/>
        <v>0</v>
      </c>
      <c r="M325" s="8">
        <f t="shared" si="134"/>
        <v>0</v>
      </c>
      <c r="N325" s="8">
        <f t="shared" si="134"/>
        <v>0</v>
      </c>
      <c r="O325" s="8">
        <f t="shared" si="134"/>
        <v>0</v>
      </c>
      <c r="P325" s="23"/>
      <c r="Q325" s="18"/>
      <c r="R325" s="18"/>
      <c r="S325" s="46"/>
      <c r="T325" s="49"/>
      <c r="U325" s="49"/>
      <c r="V325" s="49"/>
      <c r="W325" s="49"/>
      <c r="X325" s="49"/>
      <c r="Y325" s="49"/>
      <c r="Z325" s="49"/>
      <c r="AA325" s="49"/>
      <c r="AB325" s="49"/>
      <c r="AC325" s="49"/>
    </row>
    <row r="326" spans="1:29" s="6" customFormat="1" x14ac:dyDescent="0.25">
      <c r="A326" s="70"/>
      <c r="B326" s="70"/>
      <c r="C326" s="35" t="s">
        <v>22</v>
      </c>
      <c r="D326" s="8">
        <f t="shared" si="131"/>
        <v>137085.5</v>
      </c>
      <c r="E326" s="8"/>
      <c r="F326" s="8"/>
      <c r="G326" s="8"/>
      <c r="H326" s="8"/>
      <c r="I326" s="9">
        <v>60596.800000000003</v>
      </c>
      <c r="J326" s="8">
        <v>76488.7</v>
      </c>
      <c r="K326" s="8"/>
      <c r="L326" s="35"/>
      <c r="M326" s="35"/>
      <c r="N326" s="35"/>
      <c r="O326" s="35"/>
      <c r="P326" s="22"/>
      <c r="Q326" s="18"/>
      <c r="R326" s="18"/>
      <c r="S326" s="46"/>
      <c r="T326" s="49"/>
      <c r="U326" s="49"/>
      <c r="V326" s="49"/>
      <c r="W326" s="49"/>
      <c r="X326" s="49"/>
      <c r="Y326" s="49"/>
      <c r="Z326" s="49"/>
      <c r="AA326" s="49"/>
      <c r="AB326" s="49"/>
      <c r="AC326" s="49"/>
    </row>
    <row r="327" spans="1:29" s="6" customFormat="1" x14ac:dyDescent="0.25">
      <c r="A327" s="70"/>
      <c r="B327" s="70"/>
      <c r="C327" s="35" t="s">
        <v>16</v>
      </c>
      <c r="D327" s="8">
        <f t="shared" si="131"/>
        <v>99556.2</v>
      </c>
      <c r="E327" s="8"/>
      <c r="F327" s="8"/>
      <c r="G327" s="8"/>
      <c r="H327" s="8"/>
      <c r="I327" s="9">
        <v>13693.6</v>
      </c>
      <c r="J327" s="8">
        <v>85862.6</v>
      </c>
      <c r="K327" s="8"/>
      <c r="L327" s="35"/>
      <c r="M327" s="35"/>
      <c r="N327" s="35"/>
      <c r="O327" s="35"/>
      <c r="P327" s="22"/>
      <c r="Q327" s="18"/>
      <c r="R327" s="18"/>
      <c r="S327" s="46"/>
      <c r="T327" s="49"/>
      <c r="U327" s="49"/>
      <c r="V327" s="49"/>
      <c r="W327" s="49"/>
      <c r="X327" s="49"/>
      <c r="Y327" s="49"/>
      <c r="Z327" s="49"/>
      <c r="AA327" s="49"/>
      <c r="AB327" s="49"/>
      <c r="AC327" s="49"/>
    </row>
    <row r="328" spans="1:29" s="6" customFormat="1" ht="30" x14ac:dyDescent="0.25">
      <c r="A328" s="70"/>
      <c r="B328" s="70"/>
      <c r="C328" s="35" t="s">
        <v>17</v>
      </c>
      <c r="D328" s="8">
        <f t="shared" si="131"/>
        <v>40038.11</v>
      </c>
      <c r="E328" s="8"/>
      <c r="F328" s="8"/>
      <c r="G328" s="8"/>
      <c r="H328" s="8"/>
      <c r="I328" s="9">
        <v>5813.1</v>
      </c>
      <c r="J328" s="8">
        <v>34225.01</v>
      </c>
      <c r="K328" s="8"/>
      <c r="L328" s="35"/>
      <c r="M328" s="35"/>
      <c r="N328" s="35"/>
      <c r="O328" s="35"/>
      <c r="P328" s="22"/>
      <c r="Q328" s="18"/>
      <c r="R328" s="18"/>
      <c r="S328" s="46"/>
      <c r="T328" s="49"/>
      <c r="U328" s="49"/>
      <c r="V328" s="49"/>
      <c r="W328" s="49"/>
      <c r="X328" s="49"/>
      <c r="Y328" s="49"/>
      <c r="Z328" s="49"/>
      <c r="AA328" s="49"/>
      <c r="AB328" s="49"/>
      <c r="AC328" s="49"/>
    </row>
    <row r="329" spans="1:29" s="6" customFormat="1" ht="30" x14ac:dyDescent="0.25">
      <c r="A329" s="71"/>
      <c r="B329" s="71"/>
      <c r="C329" s="35" t="s">
        <v>18</v>
      </c>
      <c r="D329" s="8">
        <f t="shared" si="131"/>
        <v>0</v>
      </c>
      <c r="E329" s="8"/>
      <c r="F329" s="8"/>
      <c r="G329" s="8"/>
      <c r="H329" s="8"/>
      <c r="I329" s="8"/>
      <c r="J329" s="8"/>
      <c r="K329" s="8"/>
      <c r="L329" s="35"/>
      <c r="M329" s="35"/>
      <c r="N329" s="35"/>
      <c r="O329" s="35"/>
      <c r="P329" s="22"/>
      <c r="Q329" s="18"/>
      <c r="R329" s="18"/>
      <c r="S329" s="46"/>
      <c r="T329" s="49"/>
      <c r="U329" s="49"/>
      <c r="V329" s="49"/>
      <c r="W329" s="49"/>
      <c r="X329" s="49"/>
      <c r="Y329" s="49"/>
      <c r="Z329" s="49"/>
      <c r="AA329" s="49"/>
      <c r="AB329" s="49"/>
      <c r="AC329" s="49"/>
    </row>
    <row r="330" spans="1:29" s="6" customFormat="1" x14ac:dyDescent="0.25">
      <c r="A330" s="69" t="s">
        <v>130</v>
      </c>
      <c r="B330" s="69" t="s">
        <v>242</v>
      </c>
      <c r="C330" s="35" t="s">
        <v>14</v>
      </c>
      <c r="D330" s="8">
        <f t="shared" si="131"/>
        <v>301696.51</v>
      </c>
      <c r="E330" s="8">
        <f t="shared" ref="E330:O330" si="135">E331+E332+E333+E334</f>
        <v>0</v>
      </c>
      <c r="F330" s="8">
        <f t="shared" si="135"/>
        <v>0</v>
      </c>
      <c r="G330" s="8">
        <f t="shared" si="135"/>
        <v>0</v>
      </c>
      <c r="H330" s="8">
        <f t="shared" si="135"/>
        <v>0</v>
      </c>
      <c r="I330" s="8">
        <f t="shared" si="135"/>
        <v>80154.600000000006</v>
      </c>
      <c r="J330" s="8">
        <f t="shared" si="135"/>
        <v>221541.91</v>
      </c>
      <c r="K330" s="8">
        <f t="shared" si="135"/>
        <v>0</v>
      </c>
      <c r="L330" s="8">
        <f t="shared" si="135"/>
        <v>0</v>
      </c>
      <c r="M330" s="8">
        <f t="shared" si="135"/>
        <v>0</v>
      </c>
      <c r="N330" s="8">
        <f t="shared" si="135"/>
        <v>0</v>
      </c>
      <c r="O330" s="8">
        <f t="shared" si="135"/>
        <v>0</v>
      </c>
      <c r="P330" s="23"/>
      <c r="Q330" s="18"/>
      <c r="R330" s="18"/>
      <c r="S330" s="46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</row>
    <row r="331" spans="1:29" s="6" customFormat="1" x14ac:dyDescent="0.25">
      <c r="A331" s="70"/>
      <c r="B331" s="70"/>
      <c r="C331" s="35" t="s">
        <v>22</v>
      </c>
      <c r="D331" s="8">
        <f t="shared" si="131"/>
        <v>134085.6</v>
      </c>
      <c r="E331" s="8"/>
      <c r="F331" s="8"/>
      <c r="G331" s="8"/>
      <c r="H331" s="8"/>
      <c r="I331" s="9">
        <v>60596.800000000003</v>
      </c>
      <c r="J331" s="8">
        <v>73488.800000000003</v>
      </c>
      <c r="K331" s="8"/>
      <c r="L331" s="35"/>
      <c r="M331" s="35"/>
      <c r="N331" s="35"/>
      <c r="O331" s="35"/>
      <c r="P331" s="22"/>
      <c r="Q331" s="18"/>
      <c r="R331" s="18"/>
      <c r="S331" s="46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</row>
    <row r="332" spans="1:29" s="6" customFormat="1" x14ac:dyDescent="0.25">
      <c r="A332" s="70"/>
      <c r="B332" s="70"/>
      <c r="C332" s="35" t="s">
        <v>16</v>
      </c>
      <c r="D332" s="8">
        <f t="shared" si="131"/>
        <v>119587.2</v>
      </c>
      <c r="E332" s="8"/>
      <c r="F332" s="8"/>
      <c r="G332" s="8"/>
      <c r="H332" s="8"/>
      <c r="I332" s="9">
        <v>13729.2</v>
      </c>
      <c r="J332" s="8">
        <v>105858</v>
      </c>
      <c r="K332" s="8"/>
      <c r="L332" s="35"/>
      <c r="M332" s="35"/>
      <c r="N332" s="35"/>
      <c r="O332" s="35"/>
      <c r="P332" s="22"/>
      <c r="Q332" s="18"/>
      <c r="R332" s="18"/>
      <c r="S332" s="46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</row>
    <row r="333" spans="1:29" s="6" customFormat="1" ht="40.5" customHeight="1" x14ac:dyDescent="0.25">
      <c r="A333" s="70"/>
      <c r="B333" s="70"/>
      <c r="C333" s="35" t="s">
        <v>17</v>
      </c>
      <c r="D333" s="8">
        <f t="shared" si="131"/>
        <v>48023.71</v>
      </c>
      <c r="E333" s="8"/>
      <c r="F333" s="8"/>
      <c r="G333" s="8"/>
      <c r="H333" s="8"/>
      <c r="I333" s="9">
        <v>5828.6</v>
      </c>
      <c r="J333" s="8">
        <v>42195.11</v>
      </c>
      <c r="K333" s="8"/>
      <c r="L333" s="35"/>
      <c r="M333" s="35"/>
      <c r="N333" s="35"/>
      <c r="O333" s="35"/>
      <c r="P333" s="22"/>
      <c r="Q333" s="18"/>
      <c r="R333" s="18"/>
      <c r="S333" s="46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</row>
    <row r="334" spans="1:29" s="6" customFormat="1" ht="30" x14ac:dyDescent="0.25">
      <c r="A334" s="71"/>
      <c r="B334" s="71"/>
      <c r="C334" s="35" t="s">
        <v>18</v>
      </c>
      <c r="D334" s="8">
        <f t="shared" si="131"/>
        <v>0</v>
      </c>
      <c r="E334" s="8"/>
      <c r="F334" s="8"/>
      <c r="G334" s="8"/>
      <c r="H334" s="8"/>
      <c r="I334" s="8"/>
      <c r="J334" s="8"/>
      <c r="K334" s="8"/>
      <c r="L334" s="35"/>
      <c r="M334" s="35"/>
      <c r="N334" s="35"/>
      <c r="O334" s="35"/>
      <c r="P334" s="22"/>
      <c r="Q334" s="18"/>
      <c r="R334" s="18"/>
      <c r="S334" s="46"/>
      <c r="T334" s="49"/>
      <c r="U334" s="49"/>
      <c r="V334" s="49"/>
      <c r="W334" s="49"/>
      <c r="X334" s="49"/>
      <c r="Y334" s="49"/>
      <c r="Z334" s="49"/>
      <c r="AA334" s="49"/>
      <c r="AB334" s="49"/>
      <c r="AC334" s="49"/>
    </row>
    <row r="335" spans="1:29" s="6" customFormat="1" ht="25.5" customHeight="1" x14ac:dyDescent="0.25">
      <c r="A335" s="69" t="s">
        <v>131</v>
      </c>
      <c r="B335" s="69" t="s">
        <v>132</v>
      </c>
      <c r="C335" s="35" t="s">
        <v>14</v>
      </c>
      <c r="D335" s="8">
        <f t="shared" si="131"/>
        <v>686773</v>
      </c>
      <c r="E335" s="8">
        <f t="shared" ref="E335:O335" si="136">E336+E337+E338+E339</f>
        <v>0</v>
      </c>
      <c r="F335" s="8">
        <f t="shared" si="136"/>
        <v>0</v>
      </c>
      <c r="G335" s="8">
        <f t="shared" si="136"/>
        <v>0</v>
      </c>
      <c r="H335" s="8">
        <f t="shared" si="136"/>
        <v>0</v>
      </c>
      <c r="I335" s="8">
        <f t="shared" si="136"/>
        <v>99883</v>
      </c>
      <c r="J335" s="8">
        <f t="shared" si="136"/>
        <v>586890</v>
      </c>
      <c r="K335" s="8">
        <f t="shared" si="136"/>
        <v>0</v>
      </c>
      <c r="L335" s="8">
        <f t="shared" si="136"/>
        <v>0</v>
      </c>
      <c r="M335" s="8">
        <f t="shared" si="136"/>
        <v>0</v>
      </c>
      <c r="N335" s="8">
        <f t="shared" si="136"/>
        <v>0</v>
      </c>
      <c r="O335" s="8">
        <f t="shared" si="136"/>
        <v>0</v>
      </c>
      <c r="P335" s="23"/>
      <c r="Q335" s="18"/>
      <c r="R335" s="18"/>
      <c r="S335" s="46"/>
      <c r="T335" s="49"/>
      <c r="U335" s="49"/>
      <c r="V335" s="49"/>
      <c r="W335" s="49"/>
      <c r="X335" s="49"/>
      <c r="Y335" s="49"/>
      <c r="Z335" s="49"/>
      <c r="AA335" s="49"/>
      <c r="AB335" s="49"/>
      <c r="AC335" s="49"/>
    </row>
    <row r="336" spans="1:29" s="6" customFormat="1" ht="25.5" customHeight="1" x14ac:dyDescent="0.25">
      <c r="A336" s="70"/>
      <c r="B336" s="70"/>
      <c r="C336" s="35" t="s">
        <v>22</v>
      </c>
      <c r="D336" s="8">
        <f t="shared" si="131"/>
        <v>376944.7</v>
      </c>
      <c r="E336" s="8">
        <f>E341+E346+E351+E356</f>
        <v>0</v>
      </c>
      <c r="F336" s="8">
        <f t="shared" ref="F336:O336" si="137">F341+F346+F351+F356</f>
        <v>0</v>
      </c>
      <c r="G336" s="8">
        <f t="shared" si="137"/>
        <v>0</v>
      </c>
      <c r="H336" s="8">
        <f t="shared" si="137"/>
        <v>0</v>
      </c>
      <c r="I336" s="8">
        <f t="shared" si="137"/>
        <v>70596.800000000003</v>
      </c>
      <c r="J336" s="8">
        <f t="shared" si="137"/>
        <v>306347.90000000002</v>
      </c>
      <c r="K336" s="8">
        <f t="shared" si="137"/>
        <v>0</v>
      </c>
      <c r="L336" s="8">
        <f t="shared" si="137"/>
        <v>0</v>
      </c>
      <c r="M336" s="8">
        <f t="shared" si="137"/>
        <v>0</v>
      </c>
      <c r="N336" s="8">
        <f t="shared" si="137"/>
        <v>0</v>
      </c>
      <c r="O336" s="8">
        <f t="shared" si="137"/>
        <v>0</v>
      </c>
      <c r="P336" s="23"/>
      <c r="Q336" s="18"/>
      <c r="R336" s="18"/>
      <c r="S336" s="46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</row>
    <row r="337" spans="1:29" s="6" customFormat="1" ht="32.25" customHeight="1" x14ac:dyDescent="0.25">
      <c r="A337" s="70"/>
      <c r="B337" s="70"/>
      <c r="C337" s="35" t="s">
        <v>16</v>
      </c>
      <c r="D337" s="8">
        <f t="shared" si="131"/>
        <v>221145.9</v>
      </c>
      <c r="E337" s="8">
        <f t="shared" ref="E337:O339" si="138">E342+E347+E352+E357</f>
        <v>0</v>
      </c>
      <c r="F337" s="8">
        <f t="shared" si="138"/>
        <v>0</v>
      </c>
      <c r="G337" s="8">
        <f t="shared" si="138"/>
        <v>0</v>
      </c>
      <c r="H337" s="8">
        <f t="shared" si="138"/>
        <v>0</v>
      </c>
      <c r="I337" s="8">
        <f t="shared" si="138"/>
        <v>20558.8</v>
      </c>
      <c r="J337" s="8">
        <f t="shared" si="138"/>
        <v>200587.1</v>
      </c>
      <c r="K337" s="8">
        <f t="shared" si="138"/>
        <v>0</v>
      </c>
      <c r="L337" s="8">
        <f t="shared" si="138"/>
        <v>0</v>
      </c>
      <c r="M337" s="8">
        <f t="shared" si="138"/>
        <v>0</v>
      </c>
      <c r="N337" s="8">
        <f t="shared" si="138"/>
        <v>0</v>
      </c>
      <c r="O337" s="8">
        <f t="shared" si="138"/>
        <v>0</v>
      </c>
      <c r="P337" s="23"/>
      <c r="Q337" s="18"/>
      <c r="R337" s="18"/>
      <c r="S337" s="46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</row>
    <row r="338" spans="1:29" s="6" customFormat="1" ht="30" x14ac:dyDescent="0.25">
      <c r="A338" s="70"/>
      <c r="B338" s="70"/>
      <c r="C338" s="35" t="s">
        <v>17</v>
      </c>
      <c r="D338" s="8">
        <f t="shared" si="131"/>
        <v>88682.4</v>
      </c>
      <c r="E338" s="8">
        <f t="shared" si="138"/>
        <v>0</v>
      </c>
      <c r="F338" s="8">
        <f t="shared" si="138"/>
        <v>0</v>
      </c>
      <c r="G338" s="8">
        <f t="shared" si="138"/>
        <v>0</v>
      </c>
      <c r="H338" s="8">
        <f t="shared" si="138"/>
        <v>0</v>
      </c>
      <c r="I338" s="8">
        <f t="shared" si="138"/>
        <v>8727.4</v>
      </c>
      <c r="J338" s="8">
        <f t="shared" si="138"/>
        <v>79955</v>
      </c>
      <c r="K338" s="8">
        <f t="shared" si="138"/>
        <v>0</v>
      </c>
      <c r="L338" s="8">
        <f t="shared" si="138"/>
        <v>0</v>
      </c>
      <c r="M338" s="8">
        <f t="shared" si="138"/>
        <v>0</v>
      </c>
      <c r="N338" s="8">
        <f t="shared" si="138"/>
        <v>0</v>
      </c>
      <c r="O338" s="8">
        <f t="shared" si="138"/>
        <v>0</v>
      </c>
      <c r="P338" s="23"/>
      <c r="Q338" s="18"/>
      <c r="R338" s="18"/>
      <c r="S338" s="46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</row>
    <row r="339" spans="1:29" s="6" customFormat="1" ht="39.75" customHeight="1" x14ac:dyDescent="0.25">
      <c r="A339" s="71"/>
      <c r="B339" s="71"/>
      <c r="C339" s="35" t="s">
        <v>18</v>
      </c>
      <c r="D339" s="8">
        <f t="shared" si="131"/>
        <v>0</v>
      </c>
      <c r="E339" s="8">
        <f t="shared" si="138"/>
        <v>0</v>
      </c>
      <c r="F339" s="8">
        <f t="shared" si="138"/>
        <v>0</v>
      </c>
      <c r="G339" s="8">
        <f t="shared" si="138"/>
        <v>0</v>
      </c>
      <c r="H339" s="8">
        <f t="shared" si="138"/>
        <v>0</v>
      </c>
      <c r="I339" s="8">
        <f t="shared" si="138"/>
        <v>0</v>
      </c>
      <c r="J339" s="8">
        <f t="shared" si="138"/>
        <v>0</v>
      </c>
      <c r="K339" s="8">
        <f t="shared" si="138"/>
        <v>0</v>
      </c>
      <c r="L339" s="8">
        <f t="shared" si="138"/>
        <v>0</v>
      </c>
      <c r="M339" s="8">
        <f t="shared" si="138"/>
        <v>0</v>
      </c>
      <c r="N339" s="8">
        <f t="shared" si="138"/>
        <v>0</v>
      </c>
      <c r="O339" s="8">
        <f t="shared" si="138"/>
        <v>0</v>
      </c>
      <c r="P339" s="23"/>
      <c r="Q339" s="18"/>
      <c r="R339" s="18"/>
      <c r="S339" s="46"/>
      <c r="T339" s="49"/>
      <c r="U339" s="49"/>
      <c r="V339" s="49"/>
      <c r="W339" s="49"/>
      <c r="X339" s="49"/>
      <c r="Y339" s="49"/>
      <c r="Z339" s="49"/>
      <c r="AA339" s="49"/>
      <c r="AB339" s="49"/>
      <c r="AC339" s="49"/>
    </row>
    <row r="340" spans="1:29" s="6" customFormat="1" ht="35.25" customHeight="1" x14ac:dyDescent="0.25">
      <c r="A340" s="69" t="s">
        <v>133</v>
      </c>
      <c r="B340" s="69" t="s">
        <v>330</v>
      </c>
      <c r="C340" s="35" t="s">
        <v>14</v>
      </c>
      <c r="D340" s="8">
        <f t="shared" si="131"/>
        <v>251615.61</v>
      </c>
      <c r="E340" s="8">
        <f t="shared" ref="E340:O340" si="139">E341+E342+E343+E344</f>
        <v>0</v>
      </c>
      <c r="F340" s="8">
        <f t="shared" si="139"/>
        <v>0</v>
      </c>
      <c r="G340" s="8">
        <f t="shared" si="139"/>
        <v>0</v>
      </c>
      <c r="H340" s="8">
        <f t="shared" si="139"/>
        <v>0</v>
      </c>
      <c r="I340" s="8">
        <f t="shared" si="139"/>
        <v>99883</v>
      </c>
      <c r="J340" s="8">
        <f t="shared" si="139"/>
        <v>151732.60999999999</v>
      </c>
      <c r="K340" s="8">
        <f t="shared" si="139"/>
        <v>0</v>
      </c>
      <c r="L340" s="8">
        <f t="shared" si="139"/>
        <v>0</v>
      </c>
      <c r="M340" s="8">
        <f t="shared" si="139"/>
        <v>0</v>
      </c>
      <c r="N340" s="8">
        <f t="shared" si="139"/>
        <v>0</v>
      </c>
      <c r="O340" s="8">
        <f t="shared" si="139"/>
        <v>0</v>
      </c>
      <c r="P340" s="23"/>
      <c r="Q340" s="18"/>
      <c r="R340" s="18"/>
      <c r="S340" s="46"/>
      <c r="T340" s="49"/>
      <c r="U340" s="49"/>
      <c r="V340" s="49"/>
      <c r="W340" s="49"/>
      <c r="X340" s="49"/>
      <c r="Y340" s="49"/>
      <c r="Z340" s="49"/>
      <c r="AA340" s="49"/>
      <c r="AB340" s="49"/>
      <c r="AC340" s="49"/>
    </row>
    <row r="341" spans="1:29" s="6" customFormat="1" ht="28.5" customHeight="1" x14ac:dyDescent="0.25">
      <c r="A341" s="70"/>
      <c r="B341" s="70"/>
      <c r="C341" s="35" t="s">
        <v>22</v>
      </c>
      <c r="D341" s="8">
        <f t="shared" si="131"/>
        <v>140611.5</v>
      </c>
      <c r="E341" s="8"/>
      <c r="F341" s="8"/>
      <c r="G341" s="8"/>
      <c r="H341" s="8"/>
      <c r="I341" s="8">
        <v>70596.800000000003</v>
      </c>
      <c r="J341" s="8">
        <v>70014.7</v>
      </c>
      <c r="K341" s="8"/>
      <c r="L341" s="35"/>
      <c r="M341" s="35"/>
      <c r="N341" s="35"/>
      <c r="O341" s="35"/>
      <c r="P341" s="22"/>
      <c r="Q341" s="18"/>
      <c r="R341" s="18"/>
      <c r="S341" s="46"/>
      <c r="T341" s="49"/>
      <c r="U341" s="49"/>
      <c r="V341" s="49"/>
      <c r="W341" s="49"/>
      <c r="X341" s="49"/>
      <c r="Y341" s="49"/>
      <c r="Z341" s="49"/>
      <c r="AA341" s="49"/>
      <c r="AB341" s="49"/>
      <c r="AC341" s="49"/>
    </row>
    <row r="342" spans="1:29" s="6" customFormat="1" ht="24.75" customHeight="1" x14ac:dyDescent="0.25">
      <c r="A342" s="70"/>
      <c r="B342" s="70"/>
      <c r="C342" s="35" t="s">
        <v>16</v>
      </c>
      <c r="D342" s="8">
        <f t="shared" si="131"/>
        <v>78986.7</v>
      </c>
      <c r="E342" s="8"/>
      <c r="F342" s="8"/>
      <c r="G342" s="8"/>
      <c r="H342" s="8"/>
      <c r="I342" s="8">
        <v>20558.8</v>
      </c>
      <c r="J342" s="8">
        <v>58427.9</v>
      </c>
      <c r="K342" s="8"/>
      <c r="L342" s="35"/>
      <c r="M342" s="35"/>
      <c r="N342" s="35"/>
      <c r="O342" s="35"/>
      <c r="P342" s="22"/>
      <c r="Q342" s="18"/>
      <c r="R342" s="18"/>
      <c r="S342" s="46"/>
      <c r="T342" s="49"/>
      <c r="U342" s="49"/>
      <c r="V342" s="49"/>
      <c r="W342" s="49"/>
      <c r="X342" s="49"/>
      <c r="Y342" s="49"/>
      <c r="Z342" s="49"/>
      <c r="AA342" s="49"/>
      <c r="AB342" s="49"/>
      <c r="AC342" s="49"/>
    </row>
    <row r="343" spans="1:29" s="6" customFormat="1" ht="42" customHeight="1" x14ac:dyDescent="0.25">
      <c r="A343" s="70"/>
      <c r="B343" s="70"/>
      <c r="C343" s="35" t="s">
        <v>17</v>
      </c>
      <c r="D343" s="8">
        <f t="shared" si="131"/>
        <v>32017.41</v>
      </c>
      <c r="E343" s="8"/>
      <c r="F343" s="8"/>
      <c r="G343" s="8"/>
      <c r="H343" s="8"/>
      <c r="I343" s="8">
        <v>8727.4</v>
      </c>
      <c r="J343" s="8">
        <v>23290.01</v>
      </c>
      <c r="K343" s="8"/>
      <c r="L343" s="35"/>
      <c r="M343" s="35"/>
      <c r="N343" s="35"/>
      <c r="O343" s="35"/>
      <c r="P343" s="22"/>
      <c r="Q343" s="18"/>
      <c r="R343" s="18"/>
      <c r="S343" s="46"/>
      <c r="T343" s="49"/>
      <c r="U343" s="49"/>
      <c r="V343" s="49"/>
      <c r="W343" s="49"/>
      <c r="X343" s="49"/>
      <c r="Y343" s="49"/>
      <c r="Z343" s="49"/>
      <c r="AA343" s="49"/>
      <c r="AB343" s="49"/>
      <c r="AC343" s="49"/>
    </row>
    <row r="344" spans="1:29" s="6" customFormat="1" ht="30" x14ac:dyDescent="0.25">
      <c r="A344" s="71"/>
      <c r="B344" s="71"/>
      <c r="C344" s="35" t="s">
        <v>18</v>
      </c>
      <c r="D344" s="8">
        <f t="shared" si="131"/>
        <v>0</v>
      </c>
      <c r="E344" s="8"/>
      <c r="F344" s="8"/>
      <c r="G344" s="8"/>
      <c r="H344" s="8"/>
      <c r="I344" s="8"/>
      <c r="J344" s="8"/>
      <c r="K344" s="8"/>
      <c r="L344" s="35"/>
      <c r="M344" s="35"/>
      <c r="N344" s="35"/>
      <c r="O344" s="35"/>
      <c r="P344" s="22"/>
      <c r="Q344" s="18"/>
      <c r="R344" s="18"/>
      <c r="S344" s="46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</row>
    <row r="345" spans="1:29" s="6" customFormat="1" ht="24.75" customHeight="1" x14ac:dyDescent="0.25">
      <c r="A345" s="69" t="s">
        <v>134</v>
      </c>
      <c r="B345" s="84" t="s">
        <v>135</v>
      </c>
      <c r="C345" s="35" t="s">
        <v>14</v>
      </c>
      <c r="D345" s="8">
        <f t="shared" si="131"/>
        <v>132532.29999999999</v>
      </c>
      <c r="E345" s="8">
        <f t="shared" ref="E345:O345" si="140">E346+E347+E348+E349</f>
        <v>0</v>
      </c>
      <c r="F345" s="8">
        <f t="shared" si="140"/>
        <v>0</v>
      </c>
      <c r="G345" s="8">
        <f t="shared" si="140"/>
        <v>0</v>
      </c>
      <c r="H345" s="8">
        <f t="shared" si="140"/>
        <v>0</v>
      </c>
      <c r="I345" s="8">
        <f t="shared" si="140"/>
        <v>0</v>
      </c>
      <c r="J345" s="8">
        <f t="shared" si="140"/>
        <v>132532.29999999999</v>
      </c>
      <c r="K345" s="8">
        <f t="shared" si="140"/>
        <v>0</v>
      </c>
      <c r="L345" s="8">
        <f t="shared" si="140"/>
        <v>0</v>
      </c>
      <c r="M345" s="8">
        <f t="shared" si="140"/>
        <v>0</v>
      </c>
      <c r="N345" s="8">
        <f t="shared" si="140"/>
        <v>0</v>
      </c>
      <c r="O345" s="8">
        <f t="shared" si="140"/>
        <v>0</v>
      </c>
      <c r="P345" s="23"/>
      <c r="Q345" s="18"/>
      <c r="R345" s="18"/>
      <c r="S345" s="46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</row>
    <row r="346" spans="1:29" s="6" customFormat="1" ht="19.5" customHeight="1" x14ac:dyDescent="0.25">
      <c r="A346" s="70"/>
      <c r="B346" s="85"/>
      <c r="C346" s="35" t="s">
        <v>22</v>
      </c>
      <c r="D346" s="8">
        <f t="shared" si="131"/>
        <v>76049.600000000006</v>
      </c>
      <c r="E346" s="8"/>
      <c r="F346" s="8"/>
      <c r="G346" s="8"/>
      <c r="H346" s="8"/>
      <c r="I346" s="8"/>
      <c r="J346" s="8">
        <v>76049.600000000006</v>
      </c>
      <c r="K346" s="8"/>
      <c r="L346" s="35"/>
      <c r="M346" s="35"/>
      <c r="N346" s="35"/>
      <c r="O346" s="35"/>
      <c r="P346" s="22"/>
      <c r="Q346" s="18"/>
      <c r="R346" s="18"/>
      <c r="S346" s="46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</row>
    <row r="347" spans="1:29" s="6" customFormat="1" ht="25.5" customHeight="1" x14ac:dyDescent="0.25">
      <c r="A347" s="70"/>
      <c r="B347" s="85"/>
      <c r="C347" s="35" t="s">
        <v>16</v>
      </c>
      <c r="D347" s="8">
        <f t="shared" si="131"/>
        <v>40385.1</v>
      </c>
      <c r="E347" s="8"/>
      <c r="F347" s="8"/>
      <c r="G347" s="8"/>
      <c r="H347" s="8"/>
      <c r="I347" s="8"/>
      <c r="J347" s="8">
        <v>40385.1</v>
      </c>
      <c r="K347" s="8"/>
      <c r="L347" s="35"/>
      <c r="M347" s="35"/>
      <c r="N347" s="35"/>
      <c r="O347" s="35"/>
      <c r="P347" s="22"/>
      <c r="Q347" s="18"/>
      <c r="R347" s="18"/>
      <c r="S347" s="46"/>
      <c r="T347" s="49"/>
      <c r="U347" s="49"/>
      <c r="V347" s="49"/>
      <c r="W347" s="49"/>
      <c r="X347" s="49"/>
      <c r="Y347" s="49"/>
      <c r="Z347" s="49"/>
      <c r="AA347" s="49"/>
      <c r="AB347" s="49"/>
      <c r="AC347" s="49"/>
    </row>
    <row r="348" spans="1:29" s="6" customFormat="1" ht="43.5" customHeight="1" x14ac:dyDescent="0.25">
      <c r="A348" s="70"/>
      <c r="B348" s="85"/>
      <c r="C348" s="35" t="s">
        <v>17</v>
      </c>
      <c r="D348" s="8">
        <f t="shared" si="131"/>
        <v>16097.6</v>
      </c>
      <c r="E348" s="8"/>
      <c r="F348" s="8"/>
      <c r="G348" s="8"/>
      <c r="H348" s="8"/>
      <c r="I348" s="8"/>
      <c r="J348" s="8">
        <v>16097.6</v>
      </c>
      <c r="K348" s="8"/>
      <c r="L348" s="35"/>
      <c r="M348" s="35"/>
      <c r="N348" s="35"/>
      <c r="O348" s="35"/>
      <c r="P348" s="22"/>
      <c r="Q348" s="18"/>
      <c r="R348" s="18"/>
      <c r="S348" s="46"/>
      <c r="T348" s="49"/>
      <c r="U348" s="49"/>
      <c r="V348" s="49"/>
      <c r="W348" s="49"/>
      <c r="X348" s="49"/>
      <c r="Y348" s="49"/>
      <c r="Z348" s="49"/>
      <c r="AA348" s="49"/>
      <c r="AB348" s="49"/>
      <c r="AC348" s="49"/>
    </row>
    <row r="349" spans="1:29" s="6" customFormat="1" ht="30" x14ac:dyDescent="0.25">
      <c r="A349" s="71"/>
      <c r="B349" s="86"/>
      <c r="C349" s="35" t="s">
        <v>18</v>
      </c>
      <c r="D349" s="8">
        <f t="shared" si="131"/>
        <v>0</v>
      </c>
      <c r="E349" s="8"/>
      <c r="F349" s="8"/>
      <c r="G349" s="8"/>
      <c r="H349" s="8"/>
      <c r="I349" s="8"/>
      <c r="J349" s="8"/>
      <c r="K349" s="8"/>
      <c r="L349" s="35"/>
      <c r="M349" s="35"/>
      <c r="N349" s="35"/>
      <c r="O349" s="35"/>
      <c r="P349" s="22"/>
      <c r="Q349" s="18"/>
      <c r="R349" s="18"/>
      <c r="S349" s="46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</row>
    <row r="350" spans="1:29" s="6" customFormat="1" ht="27.75" customHeight="1" x14ac:dyDescent="0.25">
      <c r="A350" s="69" t="s">
        <v>136</v>
      </c>
      <c r="B350" s="69" t="s">
        <v>137</v>
      </c>
      <c r="C350" s="35" t="s">
        <v>14</v>
      </c>
      <c r="D350" s="8">
        <f t="shared" si="131"/>
        <v>105015.59</v>
      </c>
      <c r="E350" s="8">
        <f t="shared" ref="E350:O350" si="141">E351+E352+E353+E354</f>
        <v>0</v>
      </c>
      <c r="F350" s="8">
        <f t="shared" si="141"/>
        <v>0</v>
      </c>
      <c r="G350" s="8">
        <f t="shared" si="141"/>
        <v>0</v>
      </c>
      <c r="H350" s="8">
        <f t="shared" si="141"/>
        <v>0</v>
      </c>
      <c r="I350" s="8">
        <f t="shared" si="141"/>
        <v>0</v>
      </c>
      <c r="J350" s="8">
        <f t="shared" si="141"/>
        <v>105015.59</v>
      </c>
      <c r="K350" s="8">
        <f t="shared" si="141"/>
        <v>0</v>
      </c>
      <c r="L350" s="8">
        <f t="shared" si="141"/>
        <v>0</v>
      </c>
      <c r="M350" s="8">
        <f t="shared" si="141"/>
        <v>0</v>
      </c>
      <c r="N350" s="8">
        <f t="shared" si="141"/>
        <v>0</v>
      </c>
      <c r="O350" s="8">
        <f t="shared" si="141"/>
        <v>0</v>
      </c>
      <c r="P350" s="23"/>
      <c r="Q350" s="18"/>
      <c r="R350" s="18"/>
      <c r="S350" s="46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</row>
    <row r="351" spans="1:29" s="6" customFormat="1" ht="25.5" customHeight="1" x14ac:dyDescent="0.25">
      <c r="A351" s="70"/>
      <c r="B351" s="70"/>
      <c r="C351" s="35" t="s">
        <v>22</v>
      </c>
      <c r="D351" s="8">
        <f t="shared" si="131"/>
        <v>56015.5</v>
      </c>
      <c r="E351" s="8"/>
      <c r="F351" s="8"/>
      <c r="G351" s="8"/>
      <c r="H351" s="8"/>
      <c r="I351" s="8"/>
      <c r="J351" s="8">
        <v>56015.5</v>
      </c>
      <c r="K351" s="8"/>
      <c r="L351" s="35"/>
      <c r="M351" s="35"/>
      <c r="N351" s="35"/>
      <c r="O351" s="35"/>
      <c r="P351" s="22"/>
      <c r="Q351" s="18"/>
      <c r="R351" s="18"/>
      <c r="S351" s="46"/>
      <c r="T351" s="49"/>
      <c r="U351" s="49"/>
      <c r="V351" s="49"/>
      <c r="W351" s="49"/>
      <c r="X351" s="49"/>
      <c r="Y351" s="49"/>
      <c r="Z351" s="49"/>
      <c r="AA351" s="49"/>
      <c r="AB351" s="49"/>
      <c r="AC351" s="49"/>
    </row>
    <row r="352" spans="1:29" s="6" customFormat="1" x14ac:dyDescent="0.25">
      <c r="A352" s="70"/>
      <c r="B352" s="70"/>
      <c r="C352" s="35" t="s">
        <v>16</v>
      </c>
      <c r="D352" s="8">
        <f t="shared" si="131"/>
        <v>35035</v>
      </c>
      <c r="E352" s="8"/>
      <c r="F352" s="8"/>
      <c r="G352" s="8"/>
      <c r="H352" s="8"/>
      <c r="I352" s="8"/>
      <c r="J352" s="8">
        <v>35035</v>
      </c>
      <c r="K352" s="8"/>
      <c r="L352" s="35"/>
      <c r="M352" s="35"/>
      <c r="N352" s="35"/>
      <c r="O352" s="35"/>
      <c r="P352" s="22"/>
      <c r="Q352" s="18"/>
      <c r="R352" s="18"/>
      <c r="S352" s="46"/>
      <c r="T352" s="49"/>
      <c r="U352" s="49"/>
      <c r="V352" s="49"/>
      <c r="W352" s="49"/>
      <c r="X352" s="49"/>
      <c r="Y352" s="49"/>
      <c r="Z352" s="49"/>
      <c r="AA352" s="49"/>
      <c r="AB352" s="49"/>
      <c r="AC352" s="49"/>
    </row>
    <row r="353" spans="1:29" s="6" customFormat="1" ht="30" x14ac:dyDescent="0.25">
      <c r="A353" s="70"/>
      <c r="B353" s="70"/>
      <c r="C353" s="35" t="s">
        <v>17</v>
      </c>
      <c r="D353" s="8">
        <f t="shared" si="131"/>
        <v>13965.09</v>
      </c>
      <c r="E353" s="8"/>
      <c r="F353" s="8"/>
      <c r="G353" s="8"/>
      <c r="H353" s="8"/>
      <c r="I353" s="8"/>
      <c r="J353" s="8">
        <v>13965.09</v>
      </c>
      <c r="K353" s="8"/>
      <c r="L353" s="35"/>
      <c r="M353" s="35"/>
      <c r="N353" s="35"/>
      <c r="O353" s="35"/>
      <c r="P353" s="22"/>
      <c r="Q353" s="18"/>
      <c r="R353" s="18"/>
      <c r="S353" s="46"/>
      <c r="T353" s="49"/>
      <c r="U353" s="49"/>
      <c r="V353" s="49"/>
      <c r="W353" s="49"/>
      <c r="X353" s="49"/>
      <c r="Y353" s="49"/>
      <c r="Z353" s="49"/>
      <c r="AA353" s="49"/>
      <c r="AB353" s="49"/>
      <c r="AC353" s="49"/>
    </row>
    <row r="354" spans="1:29" s="6" customFormat="1" ht="30" x14ac:dyDescent="0.25">
      <c r="A354" s="71"/>
      <c r="B354" s="71"/>
      <c r="C354" s="35" t="s">
        <v>18</v>
      </c>
      <c r="D354" s="8">
        <f t="shared" si="131"/>
        <v>0</v>
      </c>
      <c r="E354" s="8"/>
      <c r="F354" s="8"/>
      <c r="G354" s="8"/>
      <c r="H354" s="8"/>
      <c r="I354" s="8"/>
      <c r="J354" s="8"/>
      <c r="K354" s="8"/>
      <c r="L354" s="35"/>
      <c r="M354" s="35"/>
      <c r="N354" s="35"/>
      <c r="O354" s="35"/>
      <c r="P354" s="22"/>
      <c r="Q354" s="18"/>
      <c r="R354" s="18"/>
      <c r="S354" s="46"/>
      <c r="T354" s="49"/>
      <c r="U354" s="49"/>
      <c r="V354" s="49"/>
      <c r="W354" s="49"/>
      <c r="X354" s="49"/>
      <c r="Y354" s="49"/>
      <c r="Z354" s="49"/>
      <c r="AA354" s="49"/>
      <c r="AB354" s="49"/>
      <c r="AC354" s="49"/>
    </row>
    <row r="355" spans="1:29" s="6" customFormat="1" x14ac:dyDescent="0.25">
      <c r="A355" s="69" t="s">
        <v>138</v>
      </c>
      <c r="B355" s="69" t="s">
        <v>139</v>
      </c>
      <c r="C355" s="35" t="s">
        <v>14</v>
      </c>
      <c r="D355" s="8">
        <f t="shared" si="131"/>
        <v>197609.5</v>
      </c>
      <c r="E355" s="8">
        <f t="shared" ref="E355:O355" si="142">E356+E357+E358+E359</f>
        <v>0</v>
      </c>
      <c r="F355" s="8">
        <f t="shared" si="142"/>
        <v>0</v>
      </c>
      <c r="G355" s="8">
        <f t="shared" si="142"/>
        <v>0</v>
      </c>
      <c r="H355" s="8">
        <f t="shared" si="142"/>
        <v>0</v>
      </c>
      <c r="I355" s="8">
        <f t="shared" si="142"/>
        <v>0</v>
      </c>
      <c r="J355" s="8">
        <f t="shared" si="142"/>
        <v>197609.5</v>
      </c>
      <c r="K355" s="8">
        <f t="shared" si="142"/>
        <v>0</v>
      </c>
      <c r="L355" s="8">
        <f t="shared" si="142"/>
        <v>0</v>
      </c>
      <c r="M355" s="8">
        <f t="shared" si="142"/>
        <v>0</v>
      </c>
      <c r="N355" s="8">
        <f t="shared" si="142"/>
        <v>0</v>
      </c>
      <c r="O355" s="8">
        <f t="shared" si="142"/>
        <v>0</v>
      </c>
      <c r="P355" s="23"/>
      <c r="Q355" s="18"/>
      <c r="R355" s="18"/>
      <c r="S355" s="46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</row>
    <row r="356" spans="1:29" s="6" customFormat="1" x14ac:dyDescent="0.25">
      <c r="A356" s="70"/>
      <c r="B356" s="70"/>
      <c r="C356" s="35" t="s">
        <v>22</v>
      </c>
      <c r="D356" s="8">
        <f t="shared" si="131"/>
        <v>104268.1</v>
      </c>
      <c r="E356" s="8"/>
      <c r="F356" s="8"/>
      <c r="G356" s="8"/>
      <c r="H356" s="8"/>
      <c r="I356" s="8"/>
      <c r="J356" s="8">
        <v>104268.1</v>
      </c>
      <c r="K356" s="8"/>
      <c r="L356" s="35"/>
      <c r="M356" s="35"/>
      <c r="N356" s="35"/>
      <c r="O356" s="35"/>
      <c r="P356" s="22"/>
      <c r="Q356" s="18"/>
      <c r="R356" s="18"/>
      <c r="S356" s="46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</row>
    <row r="357" spans="1:29" s="6" customFormat="1" x14ac:dyDescent="0.25">
      <c r="A357" s="70"/>
      <c r="B357" s="70"/>
      <c r="C357" s="35" t="s">
        <v>16</v>
      </c>
      <c r="D357" s="8">
        <f t="shared" si="131"/>
        <v>66739.100000000006</v>
      </c>
      <c r="E357" s="8"/>
      <c r="F357" s="8"/>
      <c r="G357" s="8"/>
      <c r="H357" s="8"/>
      <c r="I357" s="8"/>
      <c r="J357" s="8">
        <v>66739.100000000006</v>
      </c>
      <c r="K357" s="8"/>
      <c r="L357" s="35"/>
      <c r="M357" s="35"/>
      <c r="N357" s="35"/>
      <c r="O357" s="35"/>
      <c r="P357" s="22"/>
      <c r="Q357" s="18"/>
      <c r="R357" s="18"/>
      <c r="S357" s="46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</row>
    <row r="358" spans="1:29" s="6" customFormat="1" ht="30" x14ac:dyDescent="0.25">
      <c r="A358" s="70"/>
      <c r="B358" s="70"/>
      <c r="C358" s="35" t="s">
        <v>17</v>
      </c>
      <c r="D358" s="8">
        <f t="shared" si="131"/>
        <v>26602.3</v>
      </c>
      <c r="E358" s="8"/>
      <c r="F358" s="8"/>
      <c r="G358" s="8"/>
      <c r="H358" s="8"/>
      <c r="I358" s="8"/>
      <c r="J358" s="8">
        <v>26602.3</v>
      </c>
      <c r="K358" s="8"/>
      <c r="L358" s="35"/>
      <c r="M358" s="35"/>
      <c r="N358" s="35"/>
      <c r="O358" s="35"/>
      <c r="P358" s="22"/>
      <c r="Q358" s="18"/>
      <c r="R358" s="18"/>
      <c r="S358" s="46"/>
      <c r="T358" s="49"/>
      <c r="U358" s="49"/>
      <c r="V358" s="49"/>
      <c r="W358" s="49"/>
      <c r="X358" s="49"/>
      <c r="Y358" s="49"/>
      <c r="Z358" s="49"/>
      <c r="AA358" s="49"/>
      <c r="AB358" s="49"/>
      <c r="AC358" s="49"/>
    </row>
    <row r="359" spans="1:29" s="6" customFormat="1" ht="32.25" customHeight="1" x14ac:dyDescent="0.25">
      <c r="A359" s="71"/>
      <c r="B359" s="71"/>
      <c r="C359" s="35" t="s">
        <v>18</v>
      </c>
      <c r="D359" s="8">
        <f t="shared" si="131"/>
        <v>0</v>
      </c>
      <c r="E359" s="8"/>
      <c r="F359" s="8"/>
      <c r="G359" s="8"/>
      <c r="H359" s="8"/>
      <c r="I359" s="8"/>
      <c r="J359" s="8"/>
      <c r="K359" s="8"/>
      <c r="L359" s="35"/>
      <c r="M359" s="35"/>
      <c r="N359" s="35"/>
      <c r="O359" s="35"/>
      <c r="P359" s="22"/>
      <c r="Q359" s="18"/>
      <c r="R359" s="18"/>
      <c r="S359" s="46"/>
      <c r="T359" s="49"/>
      <c r="U359" s="49"/>
      <c r="V359" s="49"/>
      <c r="W359" s="49"/>
      <c r="X359" s="49"/>
      <c r="Y359" s="49"/>
      <c r="Z359" s="49"/>
      <c r="AA359" s="49"/>
      <c r="AB359" s="49"/>
      <c r="AC359" s="49"/>
    </row>
    <row r="360" spans="1:29" s="6" customFormat="1" x14ac:dyDescent="0.25">
      <c r="A360" s="69" t="s">
        <v>140</v>
      </c>
      <c r="B360" s="69" t="s">
        <v>141</v>
      </c>
      <c r="C360" s="35" t="s">
        <v>14</v>
      </c>
      <c r="D360" s="8">
        <f t="shared" si="131"/>
        <v>288863.25</v>
      </c>
      <c r="E360" s="8">
        <f t="shared" ref="E360:O360" si="143">E361+E362+E363+E364</f>
        <v>0</v>
      </c>
      <c r="F360" s="8">
        <f t="shared" si="143"/>
        <v>0</v>
      </c>
      <c r="G360" s="8">
        <f t="shared" si="143"/>
        <v>0</v>
      </c>
      <c r="H360" s="8">
        <f t="shared" si="143"/>
        <v>0</v>
      </c>
      <c r="I360" s="8">
        <f t="shared" si="143"/>
        <v>0</v>
      </c>
      <c r="J360" s="8">
        <f t="shared" si="143"/>
        <v>20979</v>
      </c>
      <c r="K360" s="8">
        <f t="shared" si="143"/>
        <v>139583.5</v>
      </c>
      <c r="L360" s="8">
        <f t="shared" si="143"/>
        <v>124559.4</v>
      </c>
      <c r="M360" s="8">
        <f t="shared" si="143"/>
        <v>3741.35</v>
      </c>
      <c r="N360" s="8">
        <f t="shared" si="143"/>
        <v>0</v>
      </c>
      <c r="O360" s="8">
        <f t="shared" si="143"/>
        <v>0</v>
      </c>
      <c r="P360" s="23"/>
      <c r="Q360" s="18"/>
      <c r="R360" s="18"/>
      <c r="S360" s="46"/>
      <c r="T360" s="49"/>
      <c r="U360" s="49"/>
      <c r="V360" s="49"/>
      <c r="W360" s="49"/>
      <c r="X360" s="49"/>
      <c r="Y360" s="49"/>
      <c r="Z360" s="49"/>
      <c r="AA360" s="49"/>
      <c r="AB360" s="49"/>
      <c r="AC360" s="49"/>
    </row>
    <row r="361" spans="1:29" s="6" customFormat="1" x14ac:dyDescent="0.25">
      <c r="A361" s="70"/>
      <c r="B361" s="70"/>
      <c r="C361" s="35" t="s">
        <v>22</v>
      </c>
      <c r="D361" s="8">
        <f t="shared" si="131"/>
        <v>177659.5</v>
      </c>
      <c r="E361" s="8">
        <f>E366</f>
        <v>0</v>
      </c>
      <c r="F361" s="8">
        <f t="shared" ref="F361:O361" si="144">F366</f>
        <v>0</v>
      </c>
      <c r="G361" s="8">
        <f t="shared" si="144"/>
        <v>0</v>
      </c>
      <c r="H361" s="8">
        <f t="shared" si="144"/>
        <v>0</v>
      </c>
      <c r="I361" s="8">
        <f t="shared" si="144"/>
        <v>0</v>
      </c>
      <c r="J361" s="8">
        <f t="shared" si="144"/>
        <v>0</v>
      </c>
      <c r="K361" s="8">
        <f t="shared" si="144"/>
        <v>130000</v>
      </c>
      <c r="L361" s="8">
        <f t="shared" si="144"/>
        <v>47659.5</v>
      </c>
      <c r="M361" s="8">
        <f t="shared" si="144"/>
        <v>0</v>
      </c>
      <c r="N361" s="8">
        <f t="shared" si="144"/>
        <v>0</v>
      </c>
      <c r="O361" s="8">
        <f t="shared" si="144"/>
        <v>0</v>
      </c>
      <c r="P361" s="23"/>
      <c r="Q361" s="18"/>
      <c r="R361" s="18"/>
      <c r="S361" s="46"/>
      <c r="T361" s="49"/>
      <c r="U361" s="49"/>
      <c r="V361" s="49"/>
      <c r="W361" s="49"/>
      <c r="X361" s="49"/>
      <c r="Y361" s="49"/>
      <c r="Z361" s="49"/>
      <c r="AA361" s="49"/>
      <c r="AB361" s="49"/>
      <c r="AC361" s="49"/>
    </row>
    <row r="362" spans="1:29" s="6" customFormat="1" x14ac:dyDescent="0.25">
      <c r="A362" s="70"/>
      <c r="B362" s="70"/>
      <c r="C362" s="35" t="s">
        <v>16</v>
      </c>
      <c r="D362" s="8">
        <f t="shared" si="131"/>
        <v>82962.45</v>
      </c>
      <c r="E362" s="8">
        <f t="shared" ref="E362:O364" si="145">E367</f>
        <v>0</v>
      </c>
      <c r="F362" s="8">
        <f t="shared" si="145"/>
        <v>0</v>
      </c>
      <c r="G362" s="8">
        <f t="shared" si="145"/>
        <v>0</v>
      </c>
      <c r="H362" s="8">
        <f t="shared" si="145"/>
        <v>0</v>
      </c>
      <c r="I362" s="8">
        <f t="shared" si="145"/>
        <v>0</v>
      </c>
      <c r="J362" s="8">
        <f t="shared" si="145"/>
        <v>15000</v>
      </c>
      <c r="K362" s="8">
        <f t="shared" si="145"/>
        <v>6887.5</v>
      </c>
      <c r="L362" s="8">
        <f t="shared" si="145"/>
        <v>57333.599999999999</v>
      </c>
      <c r="M362" s="8">
        <f t="shared" si="145"/>
        <v>3741.35</v>
      </c>
      <c r="N362" s="8">
        <f t="shared" si="145"/>
        <v>0</v>
      </c>
      <c r="O362" s="8">
        <f t="shared" si="145"/>
        <v>0</v>
      </c>
      <c r="P362" s="23"/>
      <c r="Q362" s="18"/>
      <c r="R362" s="18"/>
      <c r="S362" s="46"/>
      <c r="T362" s="49"/>
      <c r="U362" s="49"/>
      <c r="V362" s="49"/>
      <c r="W362" s="49"/>
      <c r="X362" s="49"/>
      <c r="Y362" s="49"/>
      <c r="Z362" s="49"/>
      <c r="AA362" s="49"/>
      <c r="AB362" s="49"/>
      <c r="AC362" s="49"/>
    </row>
    <row r="363" spans="1:29" s="6" customFormat="1" ht="30" x14ac:dyDescent="0.25">
      <c r="A363" s="70"/>
      <c r="B363" s="70"/>
      <c r="C363" s="35" t="s">
        <v>17</v>
      </c>
      <c r="D363" s="8">
        <f t="shared" si="131"/>
        <v>28241.3</v>
      </c>
      <c r="E363" s="8">
        <f t="shared" si="145"/>
        <v>0</v>
      </c>
      <c r="F363" s="8">
        <f t="shared" si="145"/>
        <v>0</v>
      </c>
      <c r="G363" s="8">
        <f t="shared" si="145"/>
        <v>0</v>
      </c>
      <c r="H363" s="8">
        <f t="shared" si="145"/>
        <v>0</v>
      </c>
      <c r="I363" s="8">
        <f t="shared" si="145"/>
        <v>0</v>
      </c>
      <c r="J363" s="8">
        <f t="shared" si="145"/>
        <v>5979</v>
      </c>
      <c r="K363" s="8">
        <f t="shared" si="145"/>
        <v>2696</v>
      </c>
      <c r="L363" s="8">
        <f t="shared" si="145"/>
        <v>19566.3</v>
      </c>
      <c r="M363" s="8">
        <f t="shared" si="145"/>
        <v>0</v>
      </c>
      <c r="N363" s="8">
        <f t="shared" si="145"/>
        <v>0</v>
      </c>
      <c r="O363" s="8">
        <f t="shared" si="145"/>
        <v>0</v>
      </c>
      <c r="P363" s="23"/>
      <c r="Q363" s="18"/>
      <c r="R363" s="18"/>
      <c r="S363" s="46"/>
      <c r="T363" s="49"/>
      <c r="U363" s="49"/>
      <c r="V363" s="49"/>
      <c r="W363" s="49"/>
      <c r="X363" s="49"/>
      <c r="Y363" s="49"/>
      <c r="Z363" s="49"/>
      <c r="AA363" s="49"/>
      <c r="AB363" s="49"/>
      <c r="AC363" s="49"/>
    </row>
    <row r="364" spans="1:29" s="6" customFormat="1" ht="30" x14ac:dyDescent="0.25">
      <c r="A364" s="71"/>
      <c r="B364" s="71"/>
      <c r="C364" s="35" t="s">
        <v>18</v>
      </c>
      <c r="D364" s="8">
        <f t="shared" si="131"/>
        <v>0</v>
      </c>
      <c r="E364" s="8">
        <f t="shared" si="145"/>
        <v>0</v>
      </c>
      <c r="F364" s="8">
        <f t="shared" si="145"/>
        <v>0</v>
      </c>
      <c r="G364" s="8">
        <f t="shared" si="145"/>
        <v>0</v>
      </c>
      <c r="H364" s="8">
        <f t="shared" si="145"/>
        <v>0</v>
      </c>
      <c r="I364" s="8">
        <f t="shared" si="145"/>
        <v>0</v>
      </c>
      <c r="J364" s="8">
        <f t="shared" si="145"/>
        <v>0</v>
      </c>
      <c r="K364" s="8">
        <f t="shared" si="145"/>
        <v>0</v>
      </c>
      <c r="L364" s="8">
        <f t="shared" si="145"/>
        <v>0</v>
      </c>
      <c r="M364" s="8">
        <f t="shared" si="145"/>
        <v>0</v>
      </c>
      <c r="N364" s="8">
        <f t="shared" si="145"/>
        <v>0</v>
      </c>
      <c r="O364" s="8">
        <f t="shared" si="145"/>
        <v>0</v>
      </c>
      <c r="P364" s="23"/>
      <c r="Q364" s="18"/>
      <c r="R364" s="18"/>
      <c r="S364" s="46"/>
      <c r="T364" s="49"/>
      <c r="U364" s="49"/>
      <c r="V364" s="49"/>
      <c r="W364" s="49"/>
      <c r="X364" s="49"/>
      <c r="Y364" s="49"/>
      <c r="Z364" s="49"/>
      <c r="AA364" s="49"/>
      <c r="AB364" s="49"/>
      <c r="AC364" s="49"/>
    </row>
    <row r="365" spans="1:29" s="6" customFormat="1" ht="36" customHeight="1" x14ac:dyDescent="0.25">
      <c r="A365" s="69" t="s">
        <v>142</v>
      </c>
      <c r="B365" s="69" t="s">
        <v>143</v>
      </c>
      <c r="C365" s="35" t="s">
        <v>14</v>
      </c>
      <c r="D365" s="8">
        <f t="shared" si="131"/>
        <v>288863.25</v>
      </c>
      <c r="E365" s="8">
        <f t="shared" ref="E365:O365" si="146">E366+E367+E368+E369</f>
        <v>0</v>
      </c>
      <c r="F365" s="8">
        <f t="shared" si="146"/>
        <v>0</v>
      </c>
      <c r="G365" s="8">
        <f t="shared" si="146"/>
        <v>0</v>
      </c>
      <c r="H365" s="8">
        <f t="shared" si="146"/>
        <v>0</v>
      </c>
      <c r="I365" s="8">
        <f t="shared" si="146"/>
        <v>0</v>
      </c>
      <c r="J365" s="8">
        <f t="shared" si="146"/>
        <v>20979</v>
      </c>
      <c r="K365" s="8">
        <f t="shared" si="146"/>
        <v>139583.5</v>
      </c>
      <c r="L365" s="8">
        <f t="shared" si="146"/>
        <v>124559.4</v>
      </c>
      <c r="M365" s="8">
        <f t="shared" si="146"/>
        <v>3741.35</v>
      </c>
      <c r="N365" s="8">
        <f t="shared" si="146"/>
        <v>0</v>
      </c>
      <c r="O365" s="8">
        <f t="shared" si="146"/>
        <v>0</v>
      </c>
      <c r="P365" s="23"/>
      <c r="Q365" s="18"/>
      <c r="R365" s="18"/>
      <c r="S365" s="46"/>
      <c r="T365" s="49"/>
      <c r="U365" s="49"/>
      <c r="V365" s="49"/>
      <c r="W365" s="49"/>
      <c r="X365" s="49"/>
      <c r="Y365" s="49"/>
      <c r="Z365" s="49"/>
      <c r="AA365" s="49"/>
      <c r="AB365" s="49"/>
      <c r="AC365" s="49"/>
    </row>
    <row r="366" spans="1:29" s="6" customFormat="1" ht="30.75" customHeight="1" x14ac:dyDescent="0.25">
      <c r="A366" s="70"/>
      <c r="B366" s="70"/>
      <c r="C366" s="35" t="s">
        <v>22</v>
      </c>
      <c r="D366" s="8">
        <f t="shared" si="131"/>
        <v>177659.5</v>
      </c>
      <c r="E366" s="8"/>
      <c r="F366" s="8"/>
      <c r="G366" s="8"/>
      <c r="H366" s="8"/>
      <c r="I366" s="8"/>
      <c r="J366" s="8"/>
      <c r="K366" s="8">
        <v>130000</v>
      </c>
      <c r="L366" s="17">
        <v>47659.5</v>
      </c>
      <c r="M366" s="35"/>
      <c r="N366" s="35"/>
      <c r="O366" s="35"/>
      <c r="P366" s="22"/>
      <c r="Q366" s="18"/>
      <c r="R366" s="18"/>
      <c r="S366" s="46"/>
      <c r="T366" s="49"/>
      <c r="U366" s="49"/>
      <c r="V366" s="49"/>
      <c r="W366" s="49"/>
      <c r="X366" s="49"/>
      <c r="Y366" s="49"/>
      <c r="Z366" s="49"/>
      <c r="AA366" s="49"/>
      <c r="AB366" s="49"/>
      <c r="AC366" s="49"/>
    </row>
    <row r="367" spans="1:29" s="6" customFormat="1" ht="30" customHeight="1" x14ac:dyDescent="0.25">
      <c r="A367" s="70"/>
      <c r="B367" s="70"/>
      <c r="C367" s="35" t="s">
        <v>16</v>
      </c>
      <c r="D367" s="8">
        <f t="shared" si="131"/>
        <v>82962.45</v>
      </c>
      <c r="E367" s="8"/>
      <c r="F367" s="8"/>
      <c r="G367" s="8"/>
      <c r="H367" s="8"/>
      <c r="I367" s="8"/>
      <c r="J367" s="8">
        <v>15000</v>
      </c>
      <c r="K367" s="8">
        <v>6887.5</v>
      </c>
      <c r="L367" s="17">
        <v>57333.599999999999</v>
      </c>
      <c r="M367" s="35">
        <v>3741.35</v>
      </c>
      <c r="N367" s="35"/>
      <c r="O367" s="35"/>
      <c r="P367" s="22"/>
      <c r="Q367" s="18"/>
      <c r="R367" s="18"/>
      <c r="S367" s="46"/>
      <c r="T367" s="49"/>
      <c r="U367" s="49"/>
      <c r="V367" s="49"/>
      <c r="W367" s="49"/>
      <c r="X367" s="49"/>
      <c r="Y367" s="49"/>
      <c r="Z367" s="49"/>
      <c r="AA367" s="49"/>
      <c r="AB367" s="49"/>
      <c r="AC367" s="49"/>
    </row>
    <row r="368" spans="1:29" s="6" customFormat="1" ht="42.75" customHeight="1" x14ac:dyDescent="0.25">
      <c r="A368" s="70"/>
      <c r="B368" s="70"/>
      <c r="C368" s="35" t="s">
        <v>17</v>
      </c>
      <c r="D368" s="8">
        <f t="shared" si="131"/>
        <v>28241.3</v>
      </c>
      <c r="E368" s="8"/>
      <c r="F368" s="8"/>
      <c r="G368" s="8"/>
      <c r="H368" s="8"/>
      <c r="I368" s="8"/>
      <c r="J368" s="8">
        <v>5979</v>
      </c>
      <c r="K368" s="8">
        <v>2696</v>
      </c>
      <c r="L368" s="17">
        <v>19566.3</v>
      </c>
      <c r="M368" s="35"/>
      <c r="N368" s="35"/>
      <c r="O368" s="35"/>
      <c r="P368" s="22"/>
      <c r="Q368" s="18"/>
      <c r="R368" s="18"/>
      <c r="S368" s="46"/>
      <c r="T368" s="49"/>
      <c r="U368" s="49"/>
      <c r="V368" s="49"/>
      <c r="W368" s="49"/>
      <c r="X368" s="49"/>
      <c r="Y368" s="49"/>
      <c r="Z368" s="49"/>
      <c r="AA368" s="49"/>
      <c r="AB368" s="49"/>
      <c r="AC368" s="49"/>
    </row>
    <row r="369" spans="1:29" s="6" customFormat="1" ht="30" x14ac:dyDescent="0.25">
      <c r="A369" s="71"/>
      <c r="B369" s="71"/>
      <c r="C369" s="35" t="s">
        <v>18</v>
      </c>
      <c r="D369" s="8">
        <f t="shared" si="131"/>
        <v>0</v>
      </c>
      <c r="E369" s="8"/>
      <c r="F369" s="8"/>
      <c r="G369" s="8"/>
      <c r="H369" s="8"/>
      <c r="I369" s="8"/>
      <c r="J369" s="8"/>
      <c r="K369" s="8">
        <v>0</v>
      </c>
      <c r="L369" s="35"/>
      <c r="M369" s="41"/>
      <c r="N369" s="35"/>
      <c r="O369" s="35"/>
      <c r="P369" s="22"/>
      <c r="Q369" s="18"/>
      <c r="R369" s="18"/>
      <c r="S369" s="46"/>
      <c r="T369" s="49"/>
      <c r="U369" s="49"/>
      <c r="V369" s="49"/>
      <c r="W369" s="49"/>
      <c r="X369" s="49"/>
      <c r="Y369" s="49"/>
      <c r="Z369" s="49"/>
      <c r="AA369" s="49"/>
      <c r="AB369" s="49"/>
      <c r="AC369" s="49"/>
    </row>
    <row r="370" spans="1:29" s="6" customFormat="1" ht="25.5" customHeight="1" x14ac:dyDescent="0.25">
      <c r="A370" s="69" t="s">
        <v>144</v>
      </c>
      <c r="B370" s="69" t="s">
        <v>145</v>
      </c>
      <c r="C370" s="35" t="s">
        <v>14</v>
      </c>
      <c r="D370" s="8">
        <f t="shared" si="131"/>
        <v>9083.43</v>
      </c>
      <c r="E370" s="8">
        <f t="shared" ref="E370:O370" si="147">E371+E372+E373+E374</f>
        <v>0</v>
      </c>
      <c r="F370" s="8">
        <f t="shared" si="147"/>
        <v>0</v>
      </c>
      <c r="G370" s="8">
        <f t="shared" si="147"/>
        <v>0</v>
      </c>
      <c r="H370" s="8">
        <f t="shared" si="147"/>
        <v>0</v>
      </c>
      <c r="I370" s="8">
        <f t="shared" si="147"/>
        <v>0</v>
      </c>
      <c r="J370" s="8">
        <f t="shared" si="147"/>
        <v>0</v>
      </c>
      <c r="K370" s="8">
        <f t="shared" si="147"/>
        <v>9083.43</v>
      </c>
      <c r="L370" s="8">
        <f t="shared" si="147"/>
        <v>0</v>
      </c>
      <c r="M370" s="8">
        <f t="shared" si="147"/>
        <v>0</v>
      </c>
      <c r="N370" s="8">
        <f t="shared" si="147"/>
        <v>0</v>
      </c>
      <c r="O370" s="8">
        <f t="shared" si="147"/>
        <v>0</v>
      </c>
      <c r="P370" s="23"/>
      <c r="Q370" s="18"/>
      <c r="R370" s="18"/>
      <c r="S370" s="46"/>
      <c r="T370" s="49"/>
      <c r="U370" s="49"/>
      <c r="V370" s="49"/>
      <c r="W370" s="49"/>
      <c r="X370" s="49"/>
      <c r="Y370" s="49"/>
      <c r="Z370" s="49"/>
      <c r="AA370" s="49"/>
      <c r="AB370" s="49"/>
      <c r="AC370" s="49"/>
    </row>
    <row r="371" spans="1:29" s="6" customFormat="1" ht="21.75" customHeight="1" x14ac:dyDescent="0.25">
      <c r="A371" s="70"/>
      <c r="B371" s="70"/>
      <c r="C371" s="35" t="s">
        <v>22</v>
      </c>
      <c r="D371" s="8">
        <f t="shared" si="131"/>
        <v>0</v>
      </c>
      <c r="E371" s="8"/>
      <c r="F371" s="8"/>
      <c r="G371" s="8"/>
      <c r="H371" s="8"/>
      <c r="I371" s="8"/>
      <c r="J371" s="8"/>
      <c r="K371" s="8">
        <v>0</v>
      </c>
      <c r="L371" s="8"/>
      <c r="M371" s="8"/>
      <c r="N371" s="8"/>
      <c r="O371" s="8"/>
      <c r="P371" s="23"/>
      <c r="Q371" s="18"/>
      <c r="R371" s="18"/>
      <c r="S371" s="46"/>
      <c r="T371" s="49"/>
      <c r="U371" s="49"/>
      <c r="V371" s="49"/>
      <c r="W371" s="49"/>
      <c r="X371" s="49"/>
      <c r="Y371" s="49"/>
      <c r="Z371" s="49"/>
      <c r="AA371" s="49"/>
      <c r="AB371" s="49"/>
      <c r="AC371" s="49"/>
    </row>
    <row r="372" spans="1:29" s="6" customFormat="1" ht="24.75" customHeight="1" x14ac:dyDescent="0.25">
      <c r="A372" s="70"/>
      <c r="B372" s="70"/>
      <c r="C372" s="35" t="s">
        <v>16</v>
      </c>
      <c r="D372" s="8">
        <f t="shared" si="131"/>
        <v>1000</v>
      </c>
      <c r="E372" s="8"/>
      <c r="F372" s="8"/>
      <c r="G372" s="8"/>
      <c r="H372" s="8"/>
      <c r="I372" s="8"/>
      <c r="J372" s="8"/>
      <c r="K372" s="8">
        <v>1000</v>
      </c>
      <c r="L372" s="8"/>
      <c r="M372" s="8"/>
      <c r="N372" s="8"/>
      <c r="O372" s="8"/>
      <c r="P372" s="23"/>
      <c r="Q372" s="18"/>
      <c r="R372" s="18"/>
      <c r="S372" s="46"/>
      <c r="T372" s="49"/>
      <c r="U372" s="49"/>
      <c r="V372" s="49"/>
      <c r="W372" s="49"/>
      <c r="X372" s="49"/>
      <c r="Y372" s="49"/>
      <c r="Z372" s="49"/>
      <c r="AA372" s="49"/>
      <c r="AB372" s="49"/>
      <c r="AC372" s="49"/>
    </row>
    <row r="373" spans="1:29" s="6" customFormat="1" ht="40.5" customHeight="1" x14ac:dyDescent="0.25">
      <c r="A373" s="70"/>
      <c r="B373" s="70"/>
      <c r="C373" s="35" t="s">
        <v>17</v>
      </c>
      <c r="D373" s="8">
        <f t="shared" si="131"/>
        <v>0</v>
      </c>
      <c r="E373" s="8"/>
      <c r="F373" s="8"/>
      <c r="G373" s="8"/>
      <c r="H373" s="8"/>
      <c r="I373" s="8"/>
      <c r="J373" s="8"/>
      <c r="K373" s="8">
        <v>0</v>
      </c>
      <c r="L373" s="8"/>
      <c r="M373" s="8"/>
      <c r="N373" s="8"/>
      <c r="O373" s="8"/>
      <c r="P373" s="23"/>
      <c r="Q373" s="18"/>
      <c r="R373" s="18"/>
      <c r="S373" s="46"/>
      <c r="T373" s="49"/>
      <c r="U373" s="49"/>
      <c r="V373" s="49"/>
      <c r="W373" s="49"/>
      <c r="X373" s="49"/>
      <c r="Y373" s="49"/>
      <c r="Z373" s="49"/>
      <c r="AA373" s="49"/>
      <c r="AB373" s="49"/>
      <c r="AC373" s="49"/>
    </row>
    <row r="374" spans="1:29" s="6" customFormat="1" ht="30" x14ac:dyDescent="0.25">
      <c r="A374" s="71"/>
      <c r="B374" s="71"/>
      <c r="C374" s="35" t="s">
        <v>18</v>
      </c>
      <c r="D374" s="8">
        <f t="shared" si="131"/>
        <v>8083.43</v>
      </c>
      <c r="E374" s="8"/>
      <c r="F374" s="8"/>
      <c r="G374" s="8"/>
      <c r="H374" s="8"/>
      <c r="I374" s="8"/>
      <c r="J374" s="8"/>
      <c r="K374" s="8">
        <v>8083.43</v>
      </c>
      <c r="L374" s="8"/>
      <c r="M374" s="8"/>
      <c r="N374" s="8"/>
      <c r="O374" s="8"/>
      <c r="P374" s="23"/>
      <c r="Q374" s="18"/>
      <c r="R374" s="18"/>
      <c r="S374" s="46"/>
      <c r="T374" s="49"/>
      <c r="U374" s="49"/>
      <c r="V374" s="49"/>
      <c r="W374" s="49"/>
      <c r="X374" s="49"/>
      <c r="Y374" s="49"/>
      <c r="Z374" s="49"/>
      <c r="AA374" s="49"/>
      <c r="AB374" s="49"/>
      <c r="AC374" s="49"/>
    </row>
    <row r="375" spans="1:29" s="6" customFormat="1" ht="45.75" customHeight="1" x14ac:dyDescent="0.25">
      <c r="A375" s="69" t="s">
        <v>146</v>
      </c>
      <c r="B375" s="78" t="s">
        <v>147</v>
      </c>
      <c r="C375" s="35" t="s">
        <v>14</v>
      </c>
      <c r="D375" s="8">
        <f t="shared" si="131"/>
        <v>1732.02</v>
      </c>
      <c r="E375" s="8">
        <f t="shared" ref="E375:O375" si="148">E376+E377+E378+E379</f>
        <v>0</v>
      </c>
      <c r="F375" s="8">
        <f t="shared" si="148"/>
        <v>0</v>
      </c>
      <c r="G375" s="8">
        <f t="shared" si="148"/>
        <v>0</v>
      </c>
      <c r="H375" s="8">
        <f t="shared" si="148"/>
        <v>0</v>
      </c>
      <c r="I375" s="8">
        <f t="shared" si="148"/>
        <v>0</v>
      </c>
      <c r="J375" s="8">
        <f t="shared" si="148"/>
        <v>0</v>
      </c>
      <c r="K375" s="8">
        <f t="shared" si="148"/>
        <v>1732.02</v>
      </c>
      <c r="L375" s="8">
        <f t="shared" si="148"/>
        <v>0</v>
      </c>
      <c r="M375" s="8">
        <f t="shared" si="148"/>
        <v>0</v>
      </c>
      <c r="N375" s="8">
        <f t="shared" si="148"/>
        <v>0</v>
      </c>
      <c r="O375" s="8">
        <f t="shared" si="148"/>
        <v>0</v>
      </c>
      <c r="P375" s="23"/>
      <c r="Q375" s="18"/>
      <c r="R375" s="18"/>
      <c r="S375" s="46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</row>
    <row r="376" spans="1:29" s="6" customFormat="1" ht="48.75" customHeight="1" x14ac:dyDescent="0.25">
      <c r="A376" s="70"/>
      <c r="B376" s="79"/>
      <c r="C376" s="35" t="s">
        <v>22</v>
      </c>
      <c r="D376" s="8">
        <f t="shared" ref="D376:D401" si="149">SUM(E376:O376)</f>
        <v>1692.7</v>
      </c>
      <c r="E376" s="8"/>
      <c r="F376" s="8"/>
      <c r="G376" s="8"/>
      <c r="H376" s="8"/>
      <c r="I376" s="8"/>
      <c r="J376" s="8"/>
      <c r="K376" s="8">
        <v>1692.7</v>
      </c>
      <c r="L376" s="8"/>
      <c r="M376" s="8"/>
      <c r="N376" s="8"/>
      <c r="O376" s="8"/>
      <c r="P376" s="23"/>
      <c r="Q376" s="18"/>
      <c r="R376" s="18"/>
      <c r="S376" s="46"/>
      <c r="T376" s="49"/>
      <c r="U376" s="49"/>
      <c r="V376" s="49"/>
      <c r="W376" s="49"/>
      <c r="X376" s="49"/>
      <c r="Y376" s="49"/>
      <c r="Z376" s="49"/>
      <c r="AA376" s="49"/>
      <c r="AB376" s="49"/>
      <c r="AC376" s="49"/>
    </row>
    <row r="377" spans="1:29" s="6" customFormat="1" ht="33" customHeight="1" x14ac:dyDescent="0.25">
      <c r="A377" s="70"/>
      <c r="B377" s="79"/>
      <c r="C377" s="35" t="s">
        <v>16</v>
      </c>
      <c r="D377" s="8">
        <f t="shared" si="149"/>
        <v>34.6</v>
      </c>
      <c r="E377" s="8"/>
      <c r="F377" s="8"/>
      <c r="G377" s="8"/>
      <c r="H377" s="8"/>
      <c r="I377" s="8"/>
      <c r="J377" s="8"/>
      <c r="K377" s="8">
        <v>34.6</v>
      </c>
      <c r="L377" s="8"/>
      <c r="M377" s="8"/>
      <c r="N377" s="8"/>
      <c r="O377" s="8"/>
      <c r="P377" s="23"/>
      <c r="Q377" s="18"/>
      <c r="R377" s="18"/>
      <c r="S377" s="46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</row>
    <row r="378" spans="1:29" s="6" customFormat="1" ht="42.75" customHeight="1" x14ac:dyDescent="0.25">
      <c r="A378" s="70"/>
      <c r="B378" s="79"/>
      <c r="C378" s="35" t="s">
        <v>17</v>
      </c>
      <c r="D378" s="8">
        <f t="shared" si="149"/>
        <v>4.72</v>
      </c>
      <c r="E378" s="8"/>
      <c r="F378" s="8"/>
      <c r="G378" s="8"/>
      <c r="H378" s="8"/>
      <c r="I378" s="8"/>
      <c r="J378" s="8"/>
      <c r="K378" s="8">
        <v>4.72</v>
      </c>
      <c r="L378" s="8"/>
      <c r="M378" s="8"/>
      <c r="N378" s="8"/>
      <c r="O378" s="8"/>
      <c r="P378" s="23"/>
      <c r="Q378" s="18"/>
      <c r="R378" s="18"/>
      <c r="S378" s="46"/>
      <c r="T378" s="49"/>
      <c r="U378" s="49"/>
      <c r="V378" s="49"/>
      <c r="W378" s="49"/>
      <c r="X378" s="49"/>
      <c r="Y378" s="49"/>
      <c r="Z378" s="49"/>
      <c r="AA378" s="49"/>
      <c r="AB378" s="49"/>
      <c r="AC378" s="49"/>
    </row>
    <row r="379" spans="1:29" s="6" customFormat="1" ht="44.25" customHeight="1" x14ac:dyDescent="0.25">
      <c r="A379" s="71"/>
      <c r="B379" s="80"/>
      <c r="C379" s="35" t="s">
        <v>18</v>
      </c>
      <c r="D379" s="8">
        <f t="shared" si="149"/>
        <v>0</v>
      </c>
      <c r="E379" s="8"/>
      <c r="F379" s="8"/>
      <c r="G379" s="8"/>
      <c r="H379" s="8"/>
      <c r="I379" s="8"/>
      <c r="J379" s="8"/>
      <c r="K379" s="8">
        <v>0</v>
      </c>
      <c r="L379" s="8"/>
      <c r="M379" s="8"/>
      <c r="N379" s="8"/>
      <c r="O379" s="8"/>
      <c r="P379" s="23"/>
      <c r="Q379" s="18"/>
      <c r="R379" s="18"/>
      <c r="S379" s="50"/>
      <c r="T379" s="49"/>
      <c r="U379" s="49"/>
      <c r="V379" s="49"/>
      <c r="W379" s="49"/>
      <c r="X379" s="49"/>
      <c r="Y379" s="49"/>
      <c r="Z379" s="49"/>
      <c r="AA379" s="49"/>
      <c r="AB379" s="49"/>
      <c r="AC379" s="49"/>
    </row>
    <row r="380" spans="1:29" s="6" customFormat="1" ht="24.75" customHeight="1" x14ac:dyDescent="0.25">
      <c r="A380" s="69" t="s">
        <v>148</v>
      </c>
      <c r="B380" s="75" t="s">
        <v>149</v>
      </c>
      <c r="C380" s="35" t="s">
        <v>14</v>
      </c>
      <c r="D380" s="8">
        <f t="shared" si="149"/>
        <v>98195877.680000007</v>
      </c>
      <c r="E380" s="8">
        <f t="shared" ref="E380:O380" si="150">E381+E382+E383+E384</f>
        <v>5026778.2</v>
      </c>
      <c r="F380" s="10">
        <f t="shared" si="150"/>
        <v>5287752.04</v>
      </c>
      <c r="G380" s="8">
        <f t="shared" si="150"/>
        <v>5403753.4900000002</v>
      </c>
      <c r="H380" s="8">
        <f t="shared" si="150"/>
        <v>6882127.3399999999</v>
      </c>
      <c r="I380" s="8">
        <f t="shared" si="150"/>
        <v>7636321.9299999997</v>
      </c>
      <c r="J380" s="8">
        <f t="shared" si="150"/>
        <v>8873440.9000000004</v>
      </c>
      <c r="K380" s="8">
        <f t="shared" si="150"/>
        <v>7272523.8300000001</v>
      </c>
      <c r="L380" s="8">
        <f t="shared" si="150"/>
        <v>9359884.8000000007</v>
      </c>
      <c r="M380" s="8">
        <f t="shared" si="150"/>
        <v>12784650.050000001</v>
      </c>
      <c r="N380" s="8">
        <f t="shared" si="150"/>
        <v>16424543</v>
      </c>
      <c r="O380" s="8">
        <f t="shared" si="150"/>
        <v>13244102.1</v>
      </c>
      <c r="P380" s="23"/>
      <c r="Q380" s="18"/>
      <c r="R380" s="18"/>
      <c r="S380" s="50"/>
      <c r="T380" s="49"/>
      <c r="U380" s="49"/>
      <c r="V380" s="68" t="s">
        <v>327</v>
      </c>
      <c r="W380" s="49"/>
      <c r="X380" s="49"/>
      <c r="Y380" s="49"/>
      <c r="Z380" s="49"/>
      <c r="AA380" s="49"/>
      <c r="AB380" s="49"/>
      <c r="AC380" s="49"/>
    </row>
    <row r="381" spans="1:29" s="6" customFormat="1" ht="23.25" customHeight="1" x14ac:dyDescent="0.25">
      <c r="A381" s="70"/>
      <c r="B381" s="76"/>
      <c r="C381" s="35" t="s">
        <v>22</v>
      </c>
      <c r="D381" s="8">
        <f t="shared" si="149"/>
        <v>11233831.07</v>
      </c>
      <c r="E381" s="8">
        <f t="shared" ref="E381:O381" si="151">E387+E412+E537+E552+E562+E607+E612</f>
        <v>101709</v>
      </c>
      <c r="F381" s="8">
        <f t="shared" si="151"/>
        <v>2796.3</v>
      </c>
      <c r="G381" s="8">
        <f t="shared" si="151"/>
        <v>59640.800000000003</v>
      </c>
      <c r="H381" s="8">
        <f t="shared" si="151"/>
        <v>900493.6</v>
      </c>
      <c r="I381" s="8">
        <f t="shared" si="151"/>
        <v>762932.7</v>
      </c>
      <c r="J381" s="8">
        <f t="shared" si="151"/>
        <v>878759.39</v>
      </c>
      <c r="K381" s="8">
        <f t="shared" si="151"/>
        <v>321628.59000000003</v>
      </c>
      <c r="L381" s="8">
        <f t="shared" si="151"/>
        <v>1878323.49</v>
      </c>
      <c r="M381" s="8">
        <f t="shared" si="151"/>
        <v>2475211.73</v>
      </c>
      <c r="N381" s="8">
        <f t="shared" si="151"/>
        <v>2069755.18</v>
      </c>
      <c r="O381" s="8">
        <f t="shared" si="151"/>
        <v>1782580.29</v>
      </c>
      <c r="P381" s="23"/>
      <c r="Q381" s="18"/>
      <c r="R381" s="18"/>
      <c r="S381" s="50"/>
      <c r="T381" s="49"/>
      <c r="U381" s="52" t="s">
        <v>324</v>
      </c>
      <c r="V381" s="30">
        <f>D381+[1]Лист1!$D$184</f>
        <v>100694630.37</v>
      </c>
      <c r="W381" s="52"/>
      <c r="X381" s="49"/>
      <c r="Y381" s="49"/>
      <c r="Z381" s="52"/>
      <c r="AA381" s="52"/>
      <c r="AB381" s="49"/>
      <c r="AC381" s="49"/>
    </row>
    <row r="382" spans="1:29" s="6" customFormat="1" ht="26.25" customHeight="1" x14ac:dyDescent="0.25">
      <c r="A382" s="70"/>
      <c r="B382" s="76"/>
      <c r="C382" s="35" t="s">
        <v>16</v>
      </c>
      <c r="D382" s="8">
        <f t="shared" si="149"/>
        <v>57389921.68</v>
      </c>
      <c r="E382" s="8">
        <f t="shared" ref="E382:O382" si="152">E388+E413+E538+E553+E563+E608+E613</f>
        <v>3146562.4</v>
      </c>
      <c r="F382" s="8">
        <f t="shared" si="152"/>
        <v>3149551.1</v>
      </c>
      <c r="G382" s="8">
        <f t="shared" si="152"/>
        <v>3278532.6</v>
      </c>
      <c r="H382" s="8">
        <f t="shared" si="152"/>
        <v>3817080.59</v>
      </c>
      <c r="I382" s="8">
        <f t="shared" si="152"/>
        <v>4436603.8899999997</v>
      </c>
      <c r="J382" s="8">
        <f t="shared" si="152"/>
        <v>5211288.59</v>
      </c>
      <c r="K382" s="8">
        <f t="shared" si="152"/>
        <v>4651878.2300000004</v>
      </c>
      <c r="L382" s="8">
        <f t="shared" si="152"/>
        <v>4992675.3600000003</v>
      </c>
      <c r="M382" s="8">
        <f t="shared" si="152"/>
        <v>6963672.29</v>
      </c>
      <c r="N382" s="8">
        <f t="shared" si="152"/>
        <v>9936671.8200000003</v>
      </c>
      <c r="O382" s="8">
        <f t="shared" si="152"/>
        <v>7805404.8099999996</v>
      </c>
      <c r="P382" s="23"/>
      <c r="Q382" s="18"/>
      <c r="R382" s="18"/>
      <c r="S382" s="50"/>
      <c r="T382" s="49"/>
      <c r="U382" s="52" t="s">
        <v>325</v>
      </c>
      <c r="V382" s="30">
        <f>D382+[1]Лист1!$D$185</f>
        <v>63077729.359999999</v>
      </c>
      <c r="W382" s="52"/>
      <c r="X382" s="49"/>
      <c r="Y382" s="49"/>
      <c r="Z382" s="52"/>
      <c r="AA382" s="49"/>
      <c r="AB382" s="49"/>
      <c r="AC382" s="49"/>
    </row>
    <row r="383" spans="1:29" s="6" customFormat="1" ht="40.5" customHeight="1" x14ac:dyDescent="0.25">
      <c r="A383" s="70"/>
      <c r="B383" s="76"/>
      <c r="C383" s="35" t="s">
        <v>17</v>
      </c>
      <c r="D383" s="8">
        <f t="shared" si="149"/>
        <v>26953887.710000001</v>
      </c>
      <c r="E383" s="8">
        <f t="shared" ref="E383:O383" si="153">E389+E414+E539+E554+E564+E609+E614</f>
        <v>1640650</v>
      </c>
      <c r="F383" s="8">
        <f t="shared" si="153"/>
        <v>1969843.9</v>
      </c>
      <c r="G383" s="8">
        <f t="shared" si="153"/>
        <v>1887462.8</v>
      </c>
      <c r="H383" s="8">
        <f t="shared" si="153"/>
        <v>1942520.28</v>
      </c>
      <c r="I383" s="8">
        <f t="shared" si="153"/>
        <v>2194670.9500000002</v>
      </c>
      <c r="J383" s="8">
        <f t="shared" si="153"/>
        <v>2488778.11</v>
      </c>
      <c r="K383" s="8">
        <f t="shared" si="153"/>
        <v>2088445.45</v>
      </c>
      <c r="L383" s="8">
        <f t="shared" si="153"/>
        <v>2246674.31</v>
      </c>
      <c r="M383" s="8">
        <f t="shared" si="153"/>
        <v>3040440.91</v>
      </c>
      <c r="N383" s="8">
        <f t="shared" si="153"/>
        <v>4108200</v>
      </c>
      <c r="O383" s="8">
        <f t="shared" si="153"/>
        <v>3346201</v>
      </c>
      <c r="P383" s="23"/>
      <c r="Q383" s="18"/>
      <c r="R383" s="18"/>
      <c r="S383" s="50"/>
      <c r="T383" s="49"/>
      <c r="U383" s="49" t="s">
        <v>326</v>
      </c>
      <c r="V383" s="30">
        <f>D383+[1]Лист1!$D$186</f>
        <v>86983493.049999997</v>
      </c>
      <c r="W383" s="49"/>
      <c r="X383" s="49"/>
      <c r="Y383" s="49"/>
      <c r="Z383" s="49"/>
      <c r="AA383" s="49"/>
      <c r="AB383" s="49"/>
      <c r="AC383" s="49"/>
    </row>
    <row r="384" spans="1:29" s="6" customFormat="1" ht="30" x14ac:dyDescent="0.25">
      <c r="A384" s="71"/>
      <c r="B384" s="77"/>
      <c r="C384" s="35" t="s">
        <v>18</v>
      </c>
      <c r="D384" s="8">
        <f t="shared" si="149"/>
        <v>2618237.2200000002</v>
      </c>
      <c r="E384" s="8">
        <f>E390+E415+E540+E555+E565+E610+E615</f>
        <v>137856.79999999999</v>
      </c>
      <c r="F384" s="8">
        <v>165560.74</v>
      </c>
      <c r="G384" s="8">
        <f t="shared" ref="G384:O384" si="154">G390+G415+G540+G555+G565+G610+G615</f>
        <v>178117.29</v>
      </c>
      <c r="H384" s="8">
        <f t="shared" si="154"/>
        <v>222032.87</v>
      </c>
      <c r="I384" s="8">
        <f t="shared" si="154"/>
        <v>242114.39</v>
      </c>
      <c r="J384" s="8">
        <f t="shared" si="154"/>
        <v>294614.81</v>
      </c>
      <c r="K384" s="8">
        <f t="shared" si="154"/>
        <v>210571.56</v>
      </c>
      <c r="L384" s="8">
        <f t="shared" si="154"/>
        <v>242211.64</v>
      </c>
      <c r="M384" s="8">
        <f t="shared" si="154"/>
        <v>305325.12</v>
      </c>
      <c r="N384" s="8">
        <f t="shared" si="154"/>
        <v>309916</v>
      </c>
      <c r="O384" s="8">
        <f t="shared" si="154"/>
        <v>309916</v>
      </c>
      <c r="P384" s="23"/>
      <c r="Q384" s="18"/>
      <c r="R384" s="18"/>
      <c r="S384" s="50"/>
      <c r="T384" s="49"/>
      <c r="U384" s="52" t="s">
        <v>323</v>
      </c>
      <c r="V384" s="30">
        <f>D384+[1]Лист1!$D$187</f>
        <v>24502127.5</v>
      </c>
      <c r="W384" s="52"/>
      <c r="X384" s="49"/>
      <c r="Y384" s="49"/>
      <c r="Z384" s="49"/>
      <c r="AA384" s="49"/>
      <c r="AB384" s="49"/>
      <c r="AC384" s="49"/>
    </row>
    <row r="385" spans="1:29" s="6" customFormat="1" x14ac:dyDescent="0.25">
      <c r="A385" s="24" t="s">
        <v>19</v>
      </c>
      <c r="B385" s="35"/>
      <c r="C385" s="35"/>
      <c r="D385" s="8">
        <f t="shared" si="149"/>
        <v>0</v>
      </c>
      <c r="E385" s="8"/>
      <c r="F385" s="8"/>
      <c r="G385" s="8"/>
      <c r="H385" s="8"/>
      <c r="I385" s="8"/>
      <c r="J385" s="8"/>
      <c r="K385" s="8"/>
      <c r="L385" s="35"/>
      <c r="M385" s="35"/>
      <c r="N385" s="35"/>
      <c r="O385" s="35"/>
      <c r="P385" s="22"/>
      <c r="Q385" s="18"/>
      <c r="R385" s="18"/>
      <c r="S385" s="46"/>
      <c r="T385" s="49"/>
      <c r="U385" s="52"/>
      <c r="V385" s="52">
        <f>SUM(V381:V384)</f>
        <v>275257980.27999997</v>
      </c>
      <c r="W385" s="52"/>
      <c r="X385" s="49"/>
      <c r="Y385" s="49"/>
      <c r="Z385" s="49"/>
      <c r="AA385" s="49"/>
      <c r="AB385" s="49"/>
      <c r="AC385" s="49"/>
    </row>
    <row r="386" spans="1:29" s="6" customFormat="1" x14ac:dyDescent="0.25">
      <c r="A386" s="69" t="s">
        <v>150</v>
      </c>
      <c r="B386" s="75" t="s">
        <v>151</v>
      </c>
      <c r="C386" s="35" t="s">
        <v>14</v>
      </c>
      <c r="D386" s="8">
        <f t="shared" si="149"/>
        <v>8287151.1200000001</v>
      </c>
      <c r="E386" s="8">
        <f t="shared" ref="E386:O386" si="155">E387+E388+E389+E390</f>
        <v>539360.80000000005</v>
      </c>
      <c r="F386" s="8">
        <f t="shared" si="155"/>
        <v>566635.74</v>
      </c>
      <c r="G386" s="8">
        <f t="shared" si="155"/>
        <v>577756.63</v>
      </c>
      <c r="H386" s="8">
        <f t="shared" si="155"/>
        <v>612165.71</v>
      </c>
      <c r="I386" s="8">
        <f t="shared" si="155"/>
        <v>606865.13</v>
      </c>
      <c r="J386" s="8">
        <f t="shared" si="155"/>
        <v>627990.81000000006</v>
      </c>
      <c r="K386" s="8">
        <f t="shared" si="155"/>
        <v>661987.43999999994</v>
      </c>
      <c r="L386" s="8">
        <f t="shared" si="155"/>
        <v>910296.25</v>
      </c>
      <c r="M386" s="8">
        <f t="shared" si="155"/>
        <v>993578.11</v>
      </c>
      <c r="N386" s="8">
        <f t="shared" si="155"/>
        <v>1094113.8999999999</v>
      </c>
      <c r="O386" s="8">
        <f t="shared" si="155"/>
        <v>1096400.6000000001</v>
      </c>
      <c r="P386" s="23"/>
      <c r="Q386" s="56"/>
      <c r="R386" s="56">
        <v>2022</v>
      </c>
      <c r="S386" s="56">
        <v>2023</v>
      </c>
      <c r="T386" s="56">
        <v>2024</v>
      </c>
      <c r="U386" s="49"/>
      <c r="V386" s="52">
        <f>D380+[1]Лист1!$D$183</f>
        <v>98195877.680000007</v>
      </c>
      <c r="W386" s="49"/>
      <c r="X386" s="49"/>
      <c r="Y386" s="49"/>
      <c r="Z386" s="49"/>
      <c r="AA386" s="49"/>
      <c r="AB386" s="49"/>
      <c r="AC386" s="49"/>
    </row>
    <row r="387" spans="1:29" s="6" customFormat="1" x14ac:dyDescent="0.25">
      <c r="A387" s="70"/>
      <c r="B387" s="76"/>
      <c r="C387" s="35" t="s">
        <v>22</v>
      </c>
      <c r="D387" s="8">
        <f t="shared" si="149"/>
        <v>1923239.44</v>
      </c>
      <c r="E387" s="8">
        <f>E392+E397+E402+E407</f>
        <v>19.7</v>
      </c>
      <c r="F387" s="8">
        <f t="shared" ref="F387:K387" si="156">F392+F397+F402+F407</f>
        <v>607.80999999999995</v>
      </c>
      <c r="G387" s="8">
        <f t="shared" si="156"/>
        <v>23735.01</v>
      </c>
      <c r="H387" s="8">
        <f t="shared" si="156"/>
        <v>6005.52</v>
      </c>
      <c r="I387" s="8">
        <f t="shared" si="156"/>
        <v>1846.77</v>
      </c>
      <c r="J387" s="8">
        <f t="shared" si="156"/>
        <v>1509.18</v>
      </c>
      <c r="K387" s="8">
        <f t="shared" si="156"/>
        <v>115407.34</v>
      </c>
      <c r="L387" s="8">
        <f>L392+L397+L402+L407</f>
        <v>403460.5</v>
      </c>
      <c r="M387" s="8">
        <f t="shared" ref="M387:O387" si="157">M392+M397+M402+M407</f>
        <v>411745.21</v>
      </c>
      <c r="N387" s="8">
        <f t="shared" si="157"/>
        <v>479451.2</v>
      </c>
      <c r="O387" s="8">
        <f t="shared" si="157"/>
        <v>479451.2</v>
      </c>
      <c r="P387" s="23"/>
      <c r="Q387" s="56" t="s">
        <v>318</v>
      </c>
      <c r="R387" s="57">
        <f>M389+M539+M554+M564+M609+M684</f>
        <v>2474025.11</v>
      </c>
      <c r="S387" s="57">
        <f t="shared" ref="S387:T387" si="158">N389+N539+N554+N564+N609+N684</f>
        <v>2586517</v>
      </c>
      <c r="T387" s="57">
        <f t="shared" si="158"/>
        <v>2770730</v>
      </c>
      <c r="U387" s="49"/>
      <c r="V387" s="65">
        <f>V385-V386</f>
        <v>177062102.59999999</v>
      </c>
      <c r="W387" s="49"/>
      <c r="X387" s="49"/>
      <c r="Y387" s="49"/>
      <c r="Z387" s="49"/>
      <c r="AA387" s="49"/>
      <c r="AB387" s="49"/>
      <c r="AC387" s="49"/>
    </row>
    <row r="388" spans="1:29" s="6" customFormat="1" x14ac:dyDescent="0.25">
      <c r="A388" s="70"/>
      <c r="B388" s="76"/>
      <c r="C388" s="35" t="s">
        <v>16</v>
      </c>
      <c r="D388" s="8">
        <f t="shared" si="149"/>
        <v>2583963.4500000002</v>
      </c>
      <c r="E388" s="8">
        <f t="shared" ref="E388:L390" si="159">E393+E398+E403+E408</f>
        <v>161118.39999999999</v>
      </c>
      <c r="F388" s="8">
        <f t="shared" si="159"/>
        <v>196013.16</v>
      </c>
      <c r="G388" s="8">
        <f t="shared" si="159"/>
        <v>174713.33</v>
      </c>
      <c r="H388" s="8">
        <f t="shared" si="159"/>
        <v>202545.76</v>
      </c>
      <c r="I388" s="8">
        <f t="shared" si="159"/>
        <v>150866.29999999999</v>
      </c>
      <c r="J388" s="8">
        <f t="shared" si="159"/>
        <v>188578.75</v>
      </c>
      <c r="K388" s="8">
        <f t="shared" si="159"/>
        <v>266120.89</v>
      </c>
      <c r="L388" s="8">
        <f t="shared" si="159"/>
        <v>296267.90000000002</v>
      </c>
      <c r="M388" s="8">
        <f t="shared" ref="M388:O388" si="160">M393+M398+M403+M408</f>
        <v>296932.86</v>
      </c>
      <c r="N388" s="8">
        <f t="shared" si="160"/>
        <v>330679.7</v>
      </c>
      <c r="O388" s="8">
        <f t="shared" si="160"/>
        <v>320126.40000000002</v>
      </c>
      <c r="P388" s="23"/>
      <c r="Q388" s="56" t="s">
        <v>297</v>
      </c>
      <c r="R388" s="57">
        <f>M414+M614-M684</f>
        <v>566415.80000000005</v>
      </c>
      <c r="S388" s="57">
        <f t="shared" ref="S388:T388" si="161">N414+N614-N684</f>
        <v>1521683</v>
      </c>
      <c r="T388" s="57">
        <f t="shared" si="161"/>
        <v>575471</v>
      </c>
      <c r="U388" s="49"/>
      <c r="V388" s="49"/>
      <c r="W388" s="49"/>
      <c r="X388" s="49"/>
      <c r="Y388" s="49"/>
      <c r="Z388" s="49"/>
      <c r="AA388" s="49"/>
      <c r="AB388" s="49"/>
      <c r="AC388" s="49"/>
    </row>
    <row r="389" spans="1:29" s="6" customFormat="1" ht="30" x14ac:dyDescent="0.25">
      <c r="A389" s="70"/>
      <c r="B389" s="76"/>
      <c r="C389" s="35" t="s">
        <v>17</v>
      </c>
      <c r="D389" s="8">
        <f t="shared" si="149"/>
        <v>3316159.85</v>
      </c>
      <c r="E389" s="8">
        <f t="shared" si="159"/>
        <v>357244.7</v>
      </c>
      <c r="F389" s="8">
        <f t="shared" si="159"/>
        <v>339401</v>
      </c>
      <c r="G389" s="8">
        <f t="shared" si="159"/>
        <v>343656.26</v>
      </c>
      <c r="H389" s="8">
        <f t="shared" si="159"/>
        <v>361194.92</v>
      </c>
      <c r="I389" s="8">
        <f t="shared" si="159"/>
        <v>415747.91</v>
      </c>
      <c r="J389" s="8">
        <f t="shared" si="159"/>
        <v>388363.77</v>
      </c>
      <c r="K389" s="8">
        <f t="shared" si="159"/>
        <v>250790.31</v>
      </c>
      <c r="L389" s="8">
        <f t="shared" si="159"/>
        <v>157466.92000000001</v>
      </c>
      <c r="M389" s="8">
        <f t="shared" ref="M389:O389" si="162">M394+M399+M404+M409</f>
        <v>225858.06</v>
      </c>
      <c r="N389" s="8">
        <f t="shared" si="162"/>
        <v>231798</v>
      </c>
      <c r="O389" s="8">
        <f t="shared" si="162"/>
        <v>244638</v>
      </c>
      <c r="P389" s="23"/>
      <c r="Q389" s="56"/>
      <c r="R389" s="57">
        <f>SUM(R387:R388)</f>
        <v>3040440.91</v>
      </c>
      <c r="S389" s="57">
        <f t="shared" ref="S389:T389" si="163">SUM(S387:S388)</f>
        <v>4108200</v>
      </c>
      <c r="T389" s="57">
        <f t="shared" si="163"/>
        <v>3346201</v>
      </c>
      <c r="U389" s="49"/>
      <c r="V389" s="49"/>
      <c r="W389" s="49"/>
      <c r="X389" s="49"/>
      <c r="Y389" s="49"/>
      <c r="Z389" s="49"/>
      <c r="AA389" s="49"/>
      <c r="AB389" s="49"/>
      <c r="AC389" s="49"/>
    </row>
    <row r="390" spans="1:29" s="6" customFormat="1" ht="30" x14ac:dyDescent="0.25">
      <c r="A390" s="71"/>
      <c r="B390" s="77"/>
      <c r="C390" s="35" t="s">
        <v>18</v>
      </c>
      <c r="D390" s="8">
        <f t="shared" si="149"/>
        <v>463788.38</v>
      </c>
      <c r="E390" s="8">
        <f t="shared" si="159"/>
        <v>20978</v>
      </c>
      <c r="F390" s="8">
        <f t="shared" si="159"/>
        <v>30613.77</v>
      </c>
      <c r="G390" s="8">
        <f t="shared" si="159"/>
        <v>35652.03</v>
      </c>
      <c r="H390" s="8">
        <f t="shared" si="159"/>
        <v>42419.51</v>
      </c>
      <c r="I390" s="8">
        <f t="shared" si="159"/>
        <v>38404.15</v>
      </c>
      <c r="J390" s="8">
        <f t="shared" si="159"/>
        <v>49539.11</v>
      </c>
      <c r="K390" s="8">
        <f t="shared" si="159"/>
        <v>29668.9</v>
      </c>
      <c r="L390" s="8">
        <f t="shared" si="159"/>
        <v>53100.93</v>
      </c>
      <c r="M390" s="8">
        <f t="shared" ref="M390:O390" si="164">M395+M400+M405+M410</f>
        <v>59041.98</v>
      </c>
      <c r="N390" s="8">
        <f t="shared" si="164"/>
        <v>52185</v>
      </c>
      <c r="O390" s="8">
        <f t="shared" si="164"/>
        <v>52185</v>
      </c>
      <c r="P390" s="23"/>
      <c r="Q390" s="18"/>
      <c r="R390" s="25"/>
      <c r="S390" s="25"/>
      <c r="T390" s="25"/>
      <c r="U390" s="49"/>
      <c r="V390" s="49"/>
      <c r="W390" s="49"/>
      <c r="X390" s="49"/>
      <c r="Y390" s="49"/>
      <c r="Z390" s="49"/>
      <c r="AA390" s="49"/>
      <c r="AB390" s="49"/>
      <c r="AC390" s="49"/>
    </row>
    <row r="391" spans="1:29" s="6" customFormat="1" ht="21.75" customHeight="1" x14ac:dyDescent="0.25">
      <c r="A391" s="69" t="s">
        <v>152</v>
      </c>
      <c r="B391" s="75" t="s">
        <v>300</v>
      </c>
      <c r="C391" s="35" t="s">
        <v>14</v>
      </c>
      <c r="D391" s="8">
        <f t="shared" si="149"/>
        <v>4745539.28</v>
      </c>
      <c r="E391" s="8">
        <f t="shared" ref="E391:O391" si="165">E392+E393+E394+E395</f>
        <v>466117.7</v>
      </c>
      <c r="F391" s="8">
        <f t="shared" si="165"/>
        <v>484124.96</v>
      </c>
      <c r="G391" s="8">
        <f t="shared" si="165"/>
        <v>491452.78</v>
      </c>
      <c r="H391" s="8">
        <f t="shared" si="165"/>
        <v>517851.36</v>
      </c>
      <c r="I391" s="8">
        <f t="shared" si="165"/>
        <v>505636.67</v>
      </c>
      <c r="J391" s="8">
        <f t="shared" si="165"/>
        <v>511817.47</v>
      </c>
      <c r="K391" s="8">
        <f t="shared" si="165"/>
        <v>380598.32</v>
      </c>
      <c r="L391" s="8">
        <f t="shared" si="165"/>
        <v>303927.69</v>
      </c>
      <c r="M391" s="8">
        <f t="shared" si="165"/>
        <v>350715.63</v>
      </c>
      <c r="N391" s="8">
        <f t="shared" si="165"/>
        <v>368527</v>
      </c>
      <c r="O391" s="8">
        <f t="shared" si="165"/>
        <v>364769.7</v>
      </c>
      <c r="P391" s="23"/>
      <c r="Q391" s="18"/>
      <c r="R391" s="18"/>
      <c r="S391" s="46"/>
      <c r="T391" s="49"/>
      <c r="U391" s="49"/>
      <c r="V391" s="49"/>
      <c r="W391" s="49"/>
      <c r="X391" s="49"/>
      <c r="Y391" s="49"/>
      <c r="Z391" s="49"/>
      <c r="AA391" s="49"/>
      <c r="AB391" s="49"/>
      <c r="AC391" s="49"/>
    </row>
    <row r="392" spans="1:29" s="6" customFormat="1" ht="33" customHeight="1" x14ac:dyDescent="0.25">
      <c r="A392" s="70"/>
      <c r="B392" s="76"/>
      <c r="C392" s="35" t="s">
        <v>22</v>
      </c>
      <c r="D392" s="8">
        <f t="shared" si="149"/>
        <v>33956.83</v>
      </c>
      <c r="E392" s="8">
        <v>19.7</v>
      </c>
      <c r="F392" s="8">
        <v>607.80999999999995</v>
      </c>
      <c r="G392" s="8">
        <v>23735.01</v>
      </c>
      <c r="H392" s="8">
        <v>6005.52</v>
      </c>
      <c r="I392" s="8">
        <v>1846.77</v>
      </c>
      <c r="J392" s="8">
        <v>1509.18</v>
      </c>
      <c r="K392" s="8">
        <v>232.84</v>
      </c>
      <c r="L392" s="35"/>
      <c r="M392" s="35"/>
      <c r="N392" s="27"/>
      <c r="O392" s="35"/>
      <c r="P392" s="22"/>
      <c r="Q392" s="18"/>
      <c r="R392" s="25"/>
      <c r="S392" s="25"/>
      <c r="T392" s="25"/>
      <c r="U392" s="49"/>
      <c r="V392" s="49"/>
      <c r="W392" s="49"/>
      <c r="X392" s="49"/>
      <c r="Y392" s="49"/>
      <c r="Z392" s="49"/>
      <c r="AA392" s="49"/>
      <c r="AB392" s="49"/>
      <c r="AC392" s="49"/>
    </row>
    <row r="393" spans="1:29" s="6" customFormat="1" ht="32.25" customHeight="1" x14ac:dyDescent="0.25">
      <c r="A393" s="70"/>
      <c r="B393" s="76"/>
      <c r="C393" s="35" t="s">
        <v>16</v>
      </c>
      <c r="D393" s="8">
        <f t="shared" si="149"/>
        <v>1595806.17</v>
      </c>
      <c r="E393" s="8">
        <v>120337.4</v>
      </c>
      <c r="F393" s="8">
        <v>154866.26</v>
      </c>
      <c r="G393" s="8">
        <v>131756.43</v>
      </c>
      <c r="H393" s="8">
        <v>157521.66</v>
      </c>
      <c r="I393" s="9">
        <v>102182.08</v>
      </c>
      <c r="J393" s="8">
        <v>131427.82999999999</v>
      </c>
      <c r="K393" s="8">
        <v>152847.19</v>
      </c>
      <c r="L393" s="10">
        <v>161274.79999999999</v>
      </c>
      <c r="M393" s="26">
        <v>152239.82</v>
      </c>
      <c r="N393" s="26">
        <v>172625</v>
      </c>
      <c r="O393" s="26">
        <v>158727.70000000001</v>
      </c>
      <c r="P393" s="60"/>
      <c r="Q393" s="18"/>
      <c r="R393" s="18"/>
      <c r="S393" s="46"/>
      <c r="T393" s="49"/>
      <c r="U393" s="49"/>
      <c r="V393" s="49"/>
      <c r="W393" s="49"/>
      <c r="X393" s="49"/>
      <c r="Y393" s="49"/>
      <c r="Z393" s="49"/>
      <c r="AA393" s="49"/>
      <c r="AB393" s="49"/>
      <c r="AC393" s="49"/>
    </row>
    <row r="394" spans="1:29" s="6" customFormat="1" ht="42" customHeight="1" x14ac:dyDescent="0.25">
      <c r="A394" s="70"/>
      <c r="B394" s="76"/>
      <c r="C394" s="35" t="s">
        <v>17</v>
      </c>
      <c r="D394" s="8">
        <f t="shared" si="149"/>
        <v>2785932.22</v>
      </c>
      <c r="E394" s="8">
        <v>331500.7</v>
      </c>
      <c r="F394" s="8">
        <v>307199</v>
      </c>
      <c r="G394" s="8">
        <v>309397.36</v>
      </c>
      <c r="H394" s="8">
        <v>322276.92</v>
      </c>
      <c r="I394" s="9">
        <v>372909.96</v>
      </c>
      <c r="J394" s="8">
        <v>342556.77</v>
      </c>
      <c r="K394" s="8">
        <v>199670.39</v>
      </c>
      <c r="L394" s="26">
        <v>106761.19</v>
      </c>
      <c r="M394" s="26">
        <v>157013.93</v>
      </c>
      <c r="N394" s="26">
        <v>163253</v>
      </c>
      <c r="O394" s="26">
        <v>173393</v>
      </c>
      <c r="P394" s="60"/>
      <c r="Q394" s="18"/>
      <c r="R394" s="18"/>
      <c r="S394" s="54"/>
      <c r="T394" s="49"/>
      <c r="U394" s="49"/>
      <c r="V394" s="49"/>
      <c r="W394" s="49"/>
      <c r="X394" s="49"/>
      <c r="Y394" s="49"/>
      <c r="Z394" s="49"/>
      <c r="AA394" s="49"/>
      <c r="AB394" s="49"/>
      <c r="AC394" s="49"/>
    </row>
    <row r="395" spans="1:29" s="6" customFormat="1" ht="33" customHeight="1" x14ac:dyDescent="0.25">
      <c r="A395" s="71"/>
      <c r="B395" s="77"/>
      <c r="C395" s="35" t="s">
        <v>18</v>
      </c>
      <c r="D395" s="8">
        <f t="shared" si="149"/>
        <v>329844.06</v>
      </c>
      <c r="E395" s="8">
        <v>14259.9</v>
      </c>
      <c r="F395" s="8">
        <v>21451.89</v>
      </c>
      <c r="G395" s="8">
        <v>26563.98</v>
      </c>
      <c r="H395" s="8">
        <v>32047.26</v>
      </c>
      <c r="I395" s="8">
        <v>28697.86</v>
      </c>
      <c r="J395" s="8">
        <v>36323.69</v>
      </c>
      <c r="K395" s="8">
        <v>27847.9</v>
      </c>
      <c r="L395" s="10">
        <v>35891.699999999997</v>
      </c>
      <c r="M395" s="41">
        <v>41461.879999999997</v>
      </c>
      <c r="N395" s="10">
        <v>32649</v>
      </c>
      <c r="O395" s="10">
        <v>32649</v>
      </c>
      <c r="P395" s="59"/>
      <c r="Q395" s="18"/>
      <c r="R395" s="18"/>
      <c r="S395" s="46"/>
      <c r="T395" s="49"/>
      <c r="U395" s="49"/>
      <c r="V395" s="49"/>
      <c r="W395" s="49"/>
      <c r="X395" s="49"/>
      <c r="Y395" s="49"/>
      <c r="Z395" s="49"/>
      <c r="AA395" s="49"/>
      <c r="AB395" s="49"/>
      <c r="AC395" s="49"/>
    </row>
    <row r="396" spans="1:29" s="6" customFormat="1" ht="33.75" customHeight="1" x14ac:dyDescent="0.25">
      <c r="A396" s="69" t="s">
        <v>153</v>
      </c>
      <c r="B396" s="75" t="s">
        <v>154</v>
      </c>
      <c r="C396" s="35" t="s">
        <v>14</v>
      </c>
      <c r="D396" s="8">
        <f t="shared" si="149"/>
        <v>243446.81</v>
      </c>
      <c r="E396" s="8">
        <f t="shared" ref="E396:O396" si="166">E397+E398+E399+E400</f>
        <v>17414</v>
      </c>
      <c r="F396" s="8">
        <f t="shared" si="166"/>
        <v>17264.38</v>
      </c>
      <c r="G396" s="8">
        <f t="shared" si="166"/>
        <v>17397.349999999999</v>
      </c>
      <c r="H396" s="8">
        <f t="shared" si="166"/>
        <v>17564.349999999999</v>
      </c>
      <c r="I396" s="8">
        <f t="shared" si="166"/>
        <v>16621.86</v>
      </c>
      <c r="J396" s="8">
        <f t="shared" si="166"/>
        <v>22351.74</v>
      </c>
      <c r="K396" s="8">
        <f t="shared" si="166"/>
        <v>3468.69</v>
      </c>
      <c r="L396" s="8">
        <f t="shared" si="166"/>
        <v>29488.560000000001</v>
      </c>
      <c r="M396" s="8">
        <f t="shared" si="166"/>
        <v>30153.68</v>
      </c>
      <c r="N396" s="8">
        <f t="shared" si="166"/>
        <v>35485</v>
      </c>
      <c r="O396" s="8">
        <f t="shared" si="166"/>
        <v>36237.199999999997</v>
      </c>
      <c r="P396" s="23"/>
      <c r="Q396" s="18"/>
      <c r="R396" s="18"/>
      <c r="S396" s="46"/>
      <c r="T396" s="49"/>
      <c r="U396" s="49"/>
      <c r="V396" s="49"/>
      <c r="W396" s="49"/>
      <c r="X396" s="49"/>
      <c r="Y396" s="49"/>
      <c r="Z396" s="49"/>
      <c r="AA396" s="49"/>
      <c r="AB396" s="49"/>
      <c r="AC396" s="49"/>
    </row>
    <row r="397" spans="1:29" s="6" customFormat="1" ht="26.25" customHeight="1" x14ac:dyDescent="0.25">
      <c r="A397" s="70"/>
      <c r="B397" s="76"/>
      <c r="C397" s="35" t="s">
        <v>22</v>
      </c>
      <c r="D397" s="8">
        <f t="shared" si="149"/>
        <v>0</v>
      </c>
      <c r="E397" s="8"/>
      <c r="F397" s="8"/>
      <c r="G397" s="8"/>
      <c r="H397" s="8"/>
      <c r="I397" s="8"/>
      <c r="J397" s="8"/>
      <c r="K397" s="8">
        <v>0</v>
      </c>
      <c r="L397" s="35"/>
      <c r="M397" s="35"/>
      <c r="N397" s="35"/>
      <c r="O397" s="35"/>
      <c r="P397" s="22"/>
      <c r="Q397" s="18"/>
      <c r="R397" s="18"/>
      <c r="S397" s="46"/>
      <c r="T397" s="49"/>
      <c r="U397" s="49"/>
      <c r="V397" s="49"/>
      <c r="W397" s="49"/>
      <c r="X397" s="49"/>
      <c r="Y397" s="49"/>
      <c r="Z397" s="49"/>
      <c r="AA397" s="49"/>
      <c r="AB397" s="49"/>
      <c r="AC397" s="49"/>
    </row>
    <row r="398" spans="1:29" s="6" customFormat="1" ht="24.75" customHeight="1" x14ac:dyDescent="0.25">
      <c r="A398" s="70"/>
      <c r="B398" s="76"/>
      <c r="C398" s="35" t="s">
        <v>16</v>
      </c>
      <c r="D398" s="8">
        <f t="shared" si="149"/>
        <v>99290.58</v>
      </c>
      <c r="E398" s="8">
        <v>10152.9</v>
      </c>
      <c r="F398" s="8">
        <v>7559.5</v>
      </c>
      <c r="G398" s="8">
        <v>7766.3</v>
      </c>
      <c r="H398" s="8">
        <v>6649.1</v>
      </c>
      <c r="I398" s="8">
        <v>6380.92</v>
      </c>
      <c r="J398" s="8">
        <v>8577.32</v>
      </c>
      <c r="K398" s="8">
        <v>1449.99</v>
      </c>
      <c r="L398" s="35">
        <v>10793.6</v>
      </c>
      <c r="M398" s="9">
        <v>11064.75</v>
      </c>
      <c r="N398" s="9">
        <v>14099</v>
      </c>
      <c r="O398" s="9">
        <v>14797.2</v>
      </c>
      <c r="P398" s="62"/>
      <c r="Q398" s="18"/>
      <c r="R398" s="18"/>
      <c r="S398" s="46"/>
      <c r="T398" s="49"/>
      <c r="U398" s="49"/>
      <c r="V398" s="49"/>
      <c r="W398" s="49"/>
      <c r="X398" s="49"/>
      <c r="Y398" s="49"/>
      <c r="Z398" s="49"/>
      <c r="AA398" s="49"/>
      <c r="AB398" s="49"/>
      <c r="AC398" s="49"/>
    </row>
    <row r="399" spans="1:29" s="6" customFormat="1" ht="30" x14ac:dyDescent="0.25">
      <c r="A399" s="70"/>
      <c r="B399" s="76"/>
      <c r="C399" s="35" t="s">
        <v>17</v>
      </c>
      <c r="D399" s="8">
        <f t="shared" si="149"/>
        <v>10211.91</v>
      </c>
      <c r="E399" s="8">
        <v>543</v>
      </c>
      <c r="F399" s="8">
        <v>543</v>
      </c>
      <c r="G399" s="8">
        <v>543</v>
      </c>
      <c r="H399" s="8">
        <v>543</v>
      </c>
      <c r="I399" s="8">
        <v>534.65</v>
      </c>
      <c r="J399" s="8">
        <v>559</v>
      </c>
      <c r="K399" s="8">
        <v>197.7</v>
      </c>
      <c r="L399" s="8">
        <v>1485.73</v>
      </c>
      <c r="M399" s="8">
        <v>1508.83</v>
      </c>
      <c r="N399" s="8">
        <v>1850</v>
      </c>
      <c r="O399" s="8">
        <v>1904</v>
      </c>
      <c r="P399" s="23"/>
      <c r="Q399" s="18"/>
      <c r="R399" s="18"/>
      <c r="S399" s="46"/>
      <c r="T399" s="49"/>
      <c r="U399" s="49"/>
      <c r="V399" s="49"/>
      <c r="W399" s="49"/>
      <c r="X399" s="49"/>
      <c r="Y399" s="49"/>
      <c r="Z399" s="49"/>
      <c r="AA399" s="49"/>
      <c r="AB399" s="49"/>
      <c r="AC399" s="49"/>
    </row>
    <row r="400" spans="1:29" s="6" customFormat="1" ht="30" x14ac:dyDescent="0.25">
      <c r="A400" s="71"/>
      <c r="B400" s="77"/>
      <c r="C400" s="35" t="s">
        <v>18</v>
      </c>
      <c r="D400" s="8">
        <f t="shared" si="149"/>
        <v>133944.32000000001</v>
      </c>
      <c r="E400" s="8">
        <v>6718.1</v>
      </c>
      <c r="F400" s="8">
        <v>9161.8799999999992</v>
      </c>
      <c r="G400" s="8">
        <v>9088.0499999999993</v>
      </c>
      <c r="H400" s="8">
        <v>10372.25</v>
      </c>
      <c r="I400" s="8">
        <v>9706.2900000000009</v>
      </c>
      <c r="J400" s="8">
        <v>13215.42</v>
      </c>
      <c r="K400" s="8">
        <v>1821</v>
      </c>
      <c r="L400" s="8">
        <v>17209.23</v>
      </c>
      <c r="M400" s="41">
        <v>17580.099999999999</v>
      </c>
      <c r="N400" s="8">
        <v>19536</v>
      </c>
      <c r="O400" s="8">
        <v>19536</v>
      </c>
      <c r="P400" s="23"/>
      <c r="Q400" s="18"/>
      <c r="R400" s="18"/>
      <c r="S400" s="46"/>
      <c r="T400" s="49"/>
      <c r="U400" s="49"/>
      <c r="V400" s="49"/>
      <c r="W400" s="49"/>
      <c r="X400" s="49"/>
      <c r="Y400" s="49"/>
      <c r="Z400" s="49"/>
      <c r="AA400" s="49"/>
      <c r="AB400" s="49"/>
      <c r="AC400" s="49"/>
    </row>
    <row r="401" spans="1:29" s="6" customFormat="1" ht="26.25" customHeight="1" x14ac:dyDescent="0.25">
      <c r="A401" s="69" t="s">
        <v>155</v>
      </c>
      <c r="B401" s="75" t="s">
        <v>156</v>
      </c>
      <c r="C401" s="35" t="s">
        <v>14</v>
      </c>
      <c r="D401" s="8">
        <f t="shared" si="149"/>
        <v>1034687.2</v>
      </c>
      <c r="E401" s="8">
        <f t="shared" ref="E401:O401" si="167">E402+E403+E404+E405</f>
        <v>55829.1</v>
      </c>
      <c r="F401" s="8">
        <f t="shared" si="167"/>
        <v>65246.400000000001</v>
      </c>
      <c r="G401" s="8">
        <f t="shared" si="167"/>
        <v>68906.5</v>
      </c>
      <c r="H401" s="8">
        <f t="shared" si="167"/>
        <v>76750</v>
      </c>
      <c r="I401" s="8">
        <f t="shared" si="167"/>
        <v>84606.6</v>
      </c>
      <c r="J401" s="8">
        <f t="shared" si="167"/>
        <v>93821.6</v>
      </c>
      <c r="K401" s="8">
        <f t="shared" si="167"/>
        <v>85912.2</v>
      </c>
      <c r="L401" s="8">
        <f t="shared" si="167"/>
        <v>101500</v>
      </c>
      <c r="M401" s="8">
        <f t="shared" si="167"/>
        <v>133200</v>
      </c>
      <c r="N401" s="8">
        <f t="shared" si="167"/>
        <v>131811.5</v>
      </c>
      <c r="O401" s="8">
        <f t="shared" si="167"/>
        <v>137103.29999999999</v>
      </c>
      <c r="P401" s="23"/>
      <c r="Q401" s="18"/>
      <c r="R401" s="18"/>
      <c r="S401" s="46"/>
      <c r="T401" s="49"/>
      <c r="U401" s="49"/>
      <c r="V401" s="49"/>
      <c r="W401" s="49"/>
      <c r="X401" s="49"/>
      <c r="Y401" s="49"/>
      <c r="Z401" s="49"/>
      <c r="AA401" s="49"/>
      <c r="AB401" s="49"/>
      <c r="AC401" s="49"/>
    </row>
    <row r="402" spans="1:29" s="6" customFormat="1" ht="29.25" customHeight="1" x14ac:dyDescent="0.25">
      <c r="A402" s="70"/>
      <c r="B402" s="76"/>
      <c r="C402" s="35" t="s">
        <v>22</v>
      </c>
      <c r="D402" s="8">
        <f t="shared" ref="D402:D445" si="168">SUM(E402:O402)</f>
        <v>0</v>
      </c>
      <c r="E402" s="8"/>
      <c r="F402" s="8"/>
      <c r="G402" s="8"/>
      <c r="H402" s="8"/>
      <c r="I402" s="8"/>
      <c r="J402" s="8"/>
      <c r="K402" s="8">
        <v>0</v>
      </c>
      <c r="L402" s="35"/>
      <c r="M402" s="35"/>
      <c r="N402" s="35"/>
      <c r="O402" s="35"/>
      <c r="P402" s="22"/>
      <c r="Q402" s="18"/>
      <c r="R402" s="18"/>
      <c r="S402" s="46"/>
      <c r="T402" s="49"/>
      <c r="U402" s="49"/>
      <c r="V402" s="49"/>
      <c r="W402" s="49"/>
      <c r="X402" s="49"/>
      <c r="Y402" s="49"/>
      <c r="Z402" s="49"/>
      <c r="AA402" s="49"/>
      <c r="AB402" s="49"/>
      <c r="AC402" s="49"/>
    </row>
    <row r="403" spans="1:29" s="6" customFormat="1" ht="27" customHeight="1" x14ac:dyDescent="0.25">
      <c r="A403" s="70"/>
      <c r="B403" s="76"/>
      <c r="C403" s="35" t="s">
        <v>16</v>
      </c>
      <c r="D403" s="8">
        <f t="shared" si="168"/>
        <v>524666.5</v>
      </c>
      <c r="E403" s="8">
        <v>30628.1</v>
      </c>
      <c r="F403" s="8">
        <v>33587.4</v>
      </c>
      <c r="G403" s="8">
        <v>35190.6</v>
      </c>
      <c r="H403" s="8">
        <v>38375</v>
      </c>
      <c r="I403" s="8">
        <v>42303.3</v>
      </c>
      <c r="J403" s="8">
        <v>48573.599999999999</v>
      </c>
      <c r="K403" s="8">
        <v>41951.7</v>
      </c>
      <c r="L403" s="8">
        <v>53000</v>
      </c>
      <c r="M403" s="8">
        <v>66600</v>
      </c>
      <c r="N403" s="8">
        <v>65905.5</v>
      </c>
      <c r="O403" s="8">
        <v>68551.3</v>
      </c>
      <c r="P403" s="23"/>
      <c r="Q403" s="18"/>
      <c r="R403" s="18"/>
      <c r="S403" s="46"/>
      <c r="T403" s="49"/>
      <c r="U403" s="49"/>
      <c r="V403" s="49"/>
      <c r="W403" s="49"/>
      <c r="X403" s="49"/>
      <c r="Y403" s="49"/>
      <c r="Z403" s="49"/>
      <c r="AA403" s="49"/>
      <c r="AB403" s="49"/>
      <c r="AC403" s="49"/>
    </row>
    <row r="404" spans="1:29" s="6" customFormat="1" ht="39" customHeight="1" x14ac:dyDescent="0.25">
      <c r="A404" s="70"/>
      <c r="B404" s="76"/>
      <c r="C404" s="35" t="s">
        <v>17</v>
      </c>
      <c r="D404" s="8">
        <f t="shared" si="168"/>
        <v>510020.7</v>
      </c>
      <c r="E404" s="8">
        <v>25201</v>
      </c>
      <c r="F404" s="8">
        <v>31659</v>
      </c>
      <c r="G404" s="8">
        <v>33715.9</v>
      </c>
      <c r="H404" s="8">
        <v>38375</v>
      </c>
      <c r="I404" s="8">
        <v>42303.3</v>
      </c>
      <c r="J404" s="8">
        <v>45248</v>
      </c>
      <c r="K404" s="8">
        <v>43960.5</v>
      </c>
      <c r="L404" s="9">
        <v>48500</v>
      </c>
      <c r="M404" s="9">
        <v>66600</v>
      </c>
      <c r="N404" s="8">
        <v>65906</v>
      </c>
      <c r="O404" s="8">
        <v>68552</v>
      </c>
      <c r="P404" s="23"/>
      <c r="Q404" s="18"/>
      <c r="R404" s="18"/>
      <c r="S404" s="46"/>
      <c r="T404" s="49"/>
      <c r="U404" s="49"/>
      <c r="V404" s="49"/>
      <c r="W404" s="49"/>
      <c r="X404" s="49"/>
      <c r="Y404" s="49"/>
      <c r="Z404" s="49"/>
      <c r="AA404" s="49"/>
      <c r="AB404" s="49"/>
      <c r="AC404" s="49"/>
    </row>
    <row r="405" spans="1:29" s="6" customFormat="1" ht="41.25" customHeight="1" x14ac:dyDescent="0.25">
      <c r="A405" s="71"/>
      <c r="B405" s="77"/>
      <c r="C405" s="35" t="s">
        <v>18</v>
      </c>
      <c r="D405" s="8">
        <f t="shared" si="168"/>
        <v>0</v>
      </c>
      <c r="E405" s="8"/>
      <c r="F405" s="8"/>
      <c r="G405" s="8"/>
      <c r="H405" s="8"/>
      <c r="I405" s="8"/>
      <c r="J405" s="8"/>
      <c r="K405" s="8">
        <v>0</v>
      </c>
      <c r="L405" s="35"/>
      <c r="M405" s="35"/>
      <c r="N405" s="35"/>
      <c r="O405" s="35"/>
      <c r="P405" s="22"/>
      <c r="Q405" s="18"/>
      <c r="R405" s="18"/>
      <c r="S405" s="46"/>
      <c r="T405" s="49"/>
      <c r="U405" s="49"/>
      <c r="V405" s="49"/>
      <c r="W405" s="49"/>
      <c r="X405" s="49"/>
      <c r="Y405" s="49"/>
      <c r="Z405" s="49"/>
      <c r="AA405" s="49"/>
      <c r="AB405" s="49"/>
      <c r="AC405" s="49"/>
    </row>
    <row r="406" spans="1:29" s="6" customFormat="1" ht="23.25" customHeight="1" x14ac:dyDescent="0.25">
      <c r="A406" s="69" t="s">
        <v>157</v>
      </c>
      <c r="B406" s="75" t="s">
        <v>158</v>
      </c>
      <c r="C406" s="35" t="s">
        <v>14</v>
      </c>
      <c r="D406" s="8">
        <f t="shared" si="168"/>
        <v>2263477.83</v>
      </c>
      <c r="E406" s="8">
        <f t="shared" ref="E406:O406" si="169">E407+E408+E409+E410</f>
        <v>0</v>
      </c>
      <c r="F406" s="8">
        <f t="shared" si="169"/>
        <v>0</v>
      </c>
      <c r="G406" s="8">
        <f t="shared" si="169"/>
        <v>0</v>
      </c>
      <c r="H406" s="8">
        <f t="shared" si="169"/>
        <v>0</v>
      </c>
      <c r="I406" s="8">
        <f t="shared" si="169"/>
        <v>0</v>
      </c>
      <c r="J406" s="8">
        <f t="shared" si="169"/>
        <v>0</v>
      </c>
      <c r="K406" s="8">
        <f t="shared" si="169"/>
        <v>192008.23</v>
      </c>
      <c r="L406" s="8">
        <f t="shared" si="169"/>
        <v>475380</v>
      </c>
      <c r="M406" s="8">
        <f t="shared" si="169"/>
        <v>479508.8</v>
      </c>
      <c r="N406" s="8">
        <f t="shared" si="169"/>
        <v>558290.4</v>
      </c>
      <c r="O406" s="8">
        <f t="shared" si="169"/>
        <v>558290.4</v>
      </c>
      <c r="P406" s="23"/>
      <c r="Q406" s="18"/>
      <c r="R406" s="18"/>
      <c r="S406" s="46"/>
      <c r="T406" s="49"/>
      <c r="U406" s="49"/>
      <c r="V406" s="49"/>
      <c r="W406" s="49"/>
      <c r="X406" s="49"/>
      <c r="Y406" s="49"/>
      <c r="Z406" s="49"/>
      <c r="AA406" s="49"/>
      <c r="AB406" s="49"/>
      <c r="AC406" s="49"/>
    </row>
    <row r="407" spans="1:29" s="6" customFormat="1" ht="28.5" customHeight="1" x14ac:dyDescent="0.25">
      <c r="A407" s="70"/>
      <c r="B407" s="76"/>
      <c r="C407" s="35" t="s">
        <v>22</v>
      </c>
      <c r="D407" s="8">
        <f t="shared" si="168"/>
        <v>1889282.61</v>
      </c>
      <c r="E407" s="8"/>
      <c r="F407" s="8"/>
      <c r="G407" s="8"/>
      <c r="H407" s="8"/>
      <c r="I407" s="8"/>
      <c r="J407" s="8"/>
      <c r="K407" s="8">
        <v>115174.5</v>
      </c>
      <c r="L407" s="9">
        <v>403460.5</v>
      </c>
      <c r="M407" s="17">
        <v>411745.21</v>
      </c>
      <c r="N407" s="9">
        <v>479451.2</v>
      </c>
      <c r="O407" s="9">
        <v>479451.2</v>
      </c>
      <c r="P407" s="62"/>
      <c r="Q407" s="18"/>
      <c r="R407" s="18"/>
      <c r="S407" s="46"/>
      <c r="T407" s="49"/>
      <c r="U407" s="49"/>
      <c r="V407" s="49"/>
      <c r="W407" s="49"/>
      <c r="X407" s="49"/>
      <c r="Y407" s="49"/>
      <c r="Z407" s="49"/>
      <c r="AA407" s="49"/>
      <c r="AB407" s="49"/>
      <c r="AC407" s="49"/>
    </row>
    <row r="408" spans="1:29" s="6" customFormat="1" ht="26.25" customHeight="1" x14ac:dyDescent="0.25">
      <c r="A408" s="70"/>
      <c r="B408" s="76"/>
      <c r="C408" s="35" t="s">
        <v>16</v>
      </c>
      <c r="D408" s="8">
        <f t="shared" si="168"/>
        <v>364200.2</v>
      </c>
      <c r="E408" s="8"/>
      <c r="F408" s="8"/>
      <c r="G408" s="8"/>
      <c r="H408" s="8"/>
      <c r="I408" s="8"/>
      <c r="J408" s="8"/>
      <c r="K408" s="8">
        <v>69872.009999999995</v>
      </c>
      <c r="L408" s="9">
        <v>71199.5</v>
      </c>
      <c r="M408" s="17">
        <v>67028.289999999994</v>
      </c>
      <c r="N408" s="9">
        <v>78050.2</v>
      </c>
      <c r="O408" s="9">
        <v>78050.2</v>
      </c>
      <c r="P408" s="62"/>
      <c r="Q408" s="18"/>
      <c r="R408" s="18"/>
      <c r="S408" s="46"/>
      <c r="T408" s="49"/>
      <c r="U408" s="49"/>
      <c r="V408" s="49"/>
      <c r="W408" s="49"/>
      <c r="X408" s="49"/>
      <c r="Y408" s="49"/>
      <c r="Z408" s="49"/>
      <c r="AA408" s="49"/>
      <c r="AB408" s="49"/>
      <c r="AC408" s="49"/>
    </row>
    <row r="409" spans="1:29" s="6" customFormat="1" ht="39.75" customHeight="1" x14ac:dyDescent="0.25">
      <c r="A409" s="70"/>
      <c r="B409" s="76"/>
      <c r="C409" s="35" t="s">
        <v>17</v>
      </c>
      <c r="D409" s="8">
        <f t="shared" si="168"/>
        <v>9995.02</v>
      </c>
      <c r="E409" s="8"/>
      <c r="F409" s="8"/>
      <c r="G409" s="8"/>
      <c r="H409" s="8"/>
      <c r="I409" s="8"/>
      <c r="J409" s="8"/>
      <c r="K409" s="8">
        <v>6961.72</v>
      </c>
      <c r="L409" s="9">
        <v>720</v>
      </c>
      <c r="M409" s="17">
        <v>735.3</v>
      </c>
      <c r="N409" s="9">
        <v>789</v>
      </c>
      <c r="O409" s="9">
        <v>789</v>
      </c>
      <c r="P409" s="62"/>
      <c r="Q409" s="18"/>
      <c r="R409" s="18"/>
      <c r="S409" s="46"/>
      <c r="T409" s="49"/>
      <c r="U409" s="49"/>
      <c r="V409" s="49"/>
      <c r="W409" s="49"/>
      <c r="X409" s="49"/>
      <c r="Y409" s="49"/>
      <c r="Z409" s="49"/>
      <c r="AA409" s="49"/>
      <c r="AB409" s="49"/>
      <c r="AC409" s="49"/>
    </row>
    <row r="410" spans="1:29" s="6" customFormat="1" ht="30" x14ac:dyDescent="0.25">
      <c r="A410" s="71"/>
      <c r="B410" s="77"/>
      <c r="C410" s="35" t="s">
        <v>18</v>
      </c>
      <c r="D410" s="8">
        <f t="shared" si="168"/>
        <v>0</v>
      </c>
      <c r="E410" s="8"/>
      <c r="F410" s="8"/>
      <c r="G410" s="8"/>
      <c r="H410" s="8"/>
      <c r="I410" s="8"/>
      <c r="J410" s="8"/>
      <c r="K410" s="8">
        <v>0</v>
      </c>
      <c r="L410" s="35"/>
      <c r="M410" s="41"/>
      <c r="N410" s="35"/>
      <c r="O410" s="35"/>
      <c r="P410" s="22"/>
      <c r="Q410" s="18"/>
      <c r="R410" s="18"/>
      <c r="S410" s="46"/>
      <c r="T410" s="49"/>
      <c r="U410" s="49"/>
      <c r="V410" s="49"/>
      <c r="W410" s="49"/>
      <c r="X410" s="49"/>
      <c r="Y410" s="49"/>
      <c r="Z410" s="49"/>
      <c r="AA410" s="49"/>
      <c r="AB410" s="49"/>
      <c r="AC410" s="49"/>
    </row>
    <row r="411" spans="1:29" s="6" customFormat="1" ht="26.25" customHeight="1" x14ac:dyDescent="0.25">
      <c r="A411" s="69" t="s">
        <v>159</v>
      </c>
      <c r="B411" s="75" t="s">
        <v>162</v>
      </c>
      <c r="C411" s="35" t="s">
        <v>14</v>
      </c>
      <c r="D411" s="8">
        <f t="shared" si="168"/>
        <v>5305736.91</v>
      </c>
      <c r="E411" s="8">
        <f t="shared" ref="E411:O411" si="170">E412+E413+E414+E415</f>
        <v>385850</v>
      </c>
      <c r="F411" s="8">
        <f t="shared" si="170"/>
        <v>427704.1</v>
      </c>
      <c r="G411" s="8">
        <f t="shared" si="170"/>
        <v>231297.3</v>
      </c>
      <c r="H411" s="8">
        <f t="shared" si="170"/>
        <v>1288092.78</v>
      </c>
      <c r="I411" s="8">
        <f t="shared" si="170"/>
        <v>663514.87</v>
      </c>
      <c r="J411" s="8">
        <f t="shared" si="170"/>
        <v>340607</v>
      </c>
      <c r="K411" s="8">
        <f t="shared" si="170"/>
        <v>367842.3</v>
      </c>
      <c r="L411" s="8">
        <f t="shared" si="170"/>
        <v>62220</v>
      </c>
      <c r="M411" s="8">
        <f t="shared" si="170"/>
        <v>141604.66</v>
      </c>
      <c r="N411" s="8">
        <f t="shared" si="170"/>
        <v>986604</v>
      </c>
      <c r="O411" s="8">
        <f t="shared" si="170"/>
        <v>410399.9</v>
      </c>
      <c r="P411" s="23"/>
      <c r="Q411" s="18"/>
      <c r="R411" s="18"/>
      <c r="S411" s="46"/>
      <c r="T411" s="49"/>
      <c r="U411" s="49"/>
      <c r="V411" s="49"/>
      <c r="W411" s="49"/>
      <c r="X411" s="49"/>
      <c r="Y411" s="49"/>
      <c r="Z411" s="49"/>
      <c r="AA411" s="52"/>
      <c r="AB411" s="49"/>
      <c r="AC411" s="49"/>
    </row>
    <row r="412" spans="1:29" s="6" customFormat="1" ht="25.5" customHeight="1" x14ac:dyDescent="0.25">
      <c r="A412" s="70"/>
      <c r="B412" s="76"/>
      <c r="C412" s="35" t="s">
        <v>22</v>
      </c>
      <c r="D412" s="8">
        <f t="shared" si="168"/>
        <v>970476.2</v>
      </c>
      <c r="E412" s="8">
        <f t="shared" ref="E412:O412" si="171">E417+E447+E452+E522+E532</f>
        <v>94370</v>
      </c>
      <c r="F412" s="8">
        <f t="shared" si="171"/>
        <v>0</v>
      </c>
      <c r="G412" s="8">
        <f t="shared" si="171"/>
        <v>0</v>
      </c>
      <c r="H412" s="8">
        <f t="shared" si="171"/>
        <v>776106.2</v>
      </c>
      <c r="I412" s="8">
        <f t="shared" si="171"/>
        <v>100000</v>
      </c>
      <c r="J412" s="8">
        <f t="shared" si="171"/>
        <v>0</v>
      </c>
      <c r="K412" s="8">
        <f t="shared" si="171"/>
        <v>0</v>
      </c>
      <c r="L412" s="8">
        <f t="shared" si="171"/>
        <v>0</v>
      </c>
      <c r="M412" s="8">
        <f t="shared" si="171"/>
        <v>0</v>
      </c>
      <c r="N412" s="8">
        <f t="shared" si="171"/>
        <v>0</v>
      </c>
      <c r="O412" s="8">
        <f t="shared" si="171"/>
        <v>0</v>
      </c>
      <c r="P412" s="23"/>
      <c r="Q412" s="18"/>
      <c r="R412" s="18"/>
      <c r="S412" s="46"/>
      <c r="T412" s="49"/>
      <c r="U412" s="49"/>
      <c r="V412" s="49"/>
      <c r="W412" s="49"/>
      <c r="X412" s="49"/>
      <c r="Y412" s="49"/>
      <c r="Z412" s="49"/>
      <c r="AA412" s="49"/>
      <c r="AB412" s="49"/>
      <c r="AC412" s="49"/>
    </row>
    <row r="413" spans="1:29" s="6" customFormat="1" ht="23.25" customHeight="1" x14ac:dyDescent="0.25">
      <c r="A413" s="70"/>
      <c r="B413" s="76"/>
      <c r="C413" s="35" t="s">
        <v>16</v>
      </c>
      <c r="D413" s="8">
        <f t="shared" si="168"/>
        <v>2614319.5699999998</v>
      </c>
      <c r="E413" s="8">
        <f t="shared" ref="E413:O413" si="172">E418+E448+E453+E523+E533</f>
        <v>156049</v>
      </c>
      <c r="F413" s="8">
        <f t="shared" si="172"/>
        <v>0</v>
      </c>
      <c r="G413" s="8">
        <f t="shared" si="172"/>
        <v>20074.3</v>
      </c>
      <c r="H413" s="8">
        <f t="shared" si="172"/>
        <v>354171</v>
      </c>
      <c r="I413" s="8">
        <f t="shared" si="172"/>
        <v>389897.77</v>
      </c>
      <c r="J413" s="8">
        <f t="shared" si="172"/>
        <v>236663.8</v>
      </c>
      <c r="K413" s="8">
        <f t="shared" si="172"/>
        <v>265573.8</v>
      </c>
      <c r="L413" s="8">
        <f t="shared" si="172"/>
        <v>59680</v>
      </c>
      <c r="M413" s="8">
        <f t="shared" si="172"/>
        <v>104016</v>
      </c>
      <c r="N413" s="8">
        <f t="shared" si="172"/>
        <v>726140</v>
      </c>
      <c r="O413" s="8">
        <f t="shared" si="172"/>
        <v>302053.90000000002</v>
      </c>
      <c r="P413" s="23"/>
      <c r="Q413" s="18"/>
      <c r="R413" s="18"/>
      <c r="S413" s="46"/>
      <c r="T413" s="49"/>
      <c r="U413" s="49"/>
      <c r="V413" s="49"/>
      <c r="W413" s="49"/>
      <c r="X413" s="49"/>
      <c r="Y413" s="49"/>
      <c r="Z413" s="49"/>
      <c r="AA413" s="49"/>
      <c r="AB413" s="49"/>
      <c r="AC413" s="49"/>
    </row>
    <row r="414" spans="1:29" s="6" customFormat="1" ht="30" x14ac:dyDescent="0.25">
      <c r="A414" s="70"/>
      <c r="B414" s="76"/>
      <c r="C414" s="35" t="s">
        <v>17</v>
      </c>
      <c r="D414" s="8">
        <f t="shared" si="168"/>
        <v>1720941.14</v>
      </c>
      <c r="E414" s="8">
        <f t="shared" ref="E414:O414" si="173">E419+E449+E454+E524+E534</f>
        <v>135431</v>
      </c>
      <c r="F414" s="8">
        <f t="shared" si="173"/>
        <v>427704.1</v>
      </c>
      <c r="G414" s="8">
        <f t="shared" si="173"/>
        <v>211223</v>
      </c>
      <c r="H414" s="8">
        <f t="shared" si="173"/>
        <v>157815.57999999999</v>
      </c>
      <c r="I414" s="8">
        <f t="shared" si="173"/>
        <v>173617.1</v>
      </c>
      <c r="J414" s="8">
        <f t="shared" si="173"/>
        <v>103943.2</v>
      </c>
      <c r="K414" s="8">
        <f t="shared" si="173"/>
        <v>102268.5</v>
      </c>
      <c r="L414" s="8">
        <f t="shared" si="173"/>
        <v>2540</v>
      </c>
      <c r="M414" s="8">
        <f t="shared" si="173"/>
        <v>37588.660000000003</v>
      </c>
      <c r="N414" s="8">
        <f t="shared" si="173"/>
        <v>260464</v>
      </c>
      <c r="O414" s="8">
        <f t="shared" si="173"/>
        <v>108346</v>
      </c>
      <c r="P414" s="23"/>
      <c r="Q414" s="18"/>
      <c r="R414" s="18"/>
      <c r="S414" s="46"/>
      <c r="T414" s="49"/>
      <c r="U414" s="49"/>
      <c r="V414" s="49"/>
      <c r="W414" s="49"/>
      <c r="X414" s="49"/>
      <c r="Y414" s="49"/>
      <c r="Z414" s="49"/>
      <c r="AA414" s="49"/>
      <c r="AB414" s="49"/>
      <c r="AC414" s="49"/>
    </row>
    <row r="415" spans="1:29" s="6" customFormat="1" ht="30" x14ac:dyDescent="0.25">
      <c r="A415" s="71"/>
      <c r="B415" s="77"/>
      <c r="C415" s="35" t="s">
        <v>18</v>
      </c>
      <c r="D415" s="8">
        <f t="shared" si="168"/>
        <v>0</v>
      </c>
      <c r="E415" s="8">
        <f t="shared" ref="E415:O415" si="174">E420+E450+E455+E525+E535</f>
        <v>0</v>
      </c>
      <c r="F415" s="8">
        <f t="shared" si="174"/>
        <v>0</v>
      </c>
      <c r="G415" s="8">
        <f t="shared" si="174"/>
        <v>0</v>
      </c>
      <c r="H415" s="8">
        <f t="shared" si="174"/>
        <v>0</v>
      </c>
      <c r="I415" s="8">
        <f t="shared" si="174"/>
        <v>0</v>
      </c>
      <c r="J415" s="8">
        <f t="shared" si="174"/>
        <v>0</v>
      </c>
      <c r="K415" s="8">
        <f t="shared" si="174"/>
        <v>0</v>
      </c>
      <c r="L415" s="8">
        <f t="shared" si="174"/>
        <v>0</v>
      </c>
      <c r="M415" s="8">
        <f t="shared" si="174"/>
        <v>0</v>
      </c>
      <c r="N415" s="8">
        <f t="shared" si="174"/>
        <v>0</v>
      </c>
      <c r="O415" s="8">
        <f t="shared" si="174"/>
        <v>0</v>
      </c>
      <c r="P415" s="23"/>
      <c r="Q415" s="18"/>
      <c r="R415" s="18"/>
      <c r="S415" s="46"/>
      <c r="T415" s="49"/>
      <c r="U415" s="49"/>
      <c r="V415" s="49"/>
      <c r="W415" s="49"/>
      <c r="X415" s="49"/>
      <c r="Y415" s="49"/>
      <c r="Z415" s="49"/>
      <c r="AA415" s="49"/>
      <c r="AB415" s="49"/>
      <c r="AC415" s="49"/>
    </row>
    <row r="416" spans="1:29" s="6" customFormat="1" ht="24.75" customHeight="1" x14ac:dyDescent="0.25">
      <c r="A416" s="69" t="s">
        <v>160</v>
      </c>
      <c r="B416" s="75" t="s">
        <v>164</v>
      </c>
      <c r="C416" s="35" t="s">
        <v>14</v>
      </c>
      <c r="D416" s="8">
        <f t="shared" si="168"/>
        <v>2765823.2</v>
      </c>
      <c r="E416" s="8">
        <f t="shared" ref="E416:O416" si="175">E417+E418+E419+E420</f>
        <v>297588</v>
      </c>
      <c r="F416" s="8">
        <f t="shared" si="175"/>
        <v>427704.1</v>
      </c>
      <c r="G416" s="8">
        <f t="shared" si="175"/>
        <v>221018.3</v>
      </c>
      <c r="H416" s="8">
        <f t="shared" si="175"/>
        <v>1069903.8</v>
      </c>
      <c r="I416" s="8">
        <f t="shared" si="175"/>
        <v>499609</v>
      </c>
      <c r="J416" s="8">
        <f t="shared" si="175"/>
        <v>0</v>
      </c>
      <c r="K416" s="8">
        <f t="shared" si="175"/>
        <v>0</v>
      </c>
      <c r="L416" s="8">
        <f t="shared" si="175"/>
        <v>0</v>
      </c>
      <c r="M416" s="8">
        <f t="shared" si="175"/>
        <v>0</v>
      </c>
      <c r="N416" s="8">
        <f t="shared" si="175"/>
        <v>250000</v>
      </c>
      <c r="O416" s="8">
        <f t="shared" si="175"/>
        <v>0</v>
      </c>
      <c r="P416" s="23"/>
      <c r="Q416" s="18"/>
      <c r="R416" s="18"/>
      <c r="S416" s="46"/>
      <c r="T416" s="49"/>
      <c r="U416" s="49"/>
      <c r="V416" s="49"/>
      <c r="W416" s="49"/>
      <c r="X416" s="49"/>
      <c r="Y416" s="49"/>
      <c r="Z416" s="49"/>
      <c r="AA416" s="49"/>
      <c r="AB416" s="49"/>
      <c r="AC416" s="49"/>
    </row>
    <row r="417" spans="1:29" s="6" customFormat="1" ht="24.75" customHeight="1" x14ac:dyDescent="0.25">
      <c r="A417" s="70"/>
      <c r="B417" s="76"/>
      <c r="C417" s="35" t="s">
        <v>22</v>
      </c>
      <c r="D417" s="8">
        <f t="shared" si="168"/>
        <v>891260.4</v>
      </c>
      <c r="E417" s="8">
        <f t="shared" ref="E417:M417" si="176">E422+E427+E432+E437</f>
        <v>94370</v>
      </c>
      <c r="F417" s="8">
        <f t="shared" si="176"/>
        <v>0</v>
      </c>
      <c r="G417" s="8">
        <f t="shared" si="176"/>
        <v>0</v>
      </c>
      <c r="H417" s="8">
        <f t="shared" si="176"/>
        <v>696890.4</v>
      </c>
      <c r="I417" s="8">
        <f t="shared" si="176"/>
        <v>100000</v>
      </c>
      <c r="J417" s="8">
        <f t="shared" si="176"/>
        <v>0</v>
      </c>
      <c r="K417" s="8">
        <f t="shared" si="176"/>
        <v>0</v>
      </c>
      <c r="L417" s="8">
        <f t="shared" si="176"/>
        <v>0</v>
      </c>
      <c r="M417" s="8">
        <f t="shared" si="176"/>
        <v>0</v>
      </c>
      <c r="N417" s="8">
        <f>N422+N427+N432+N437+N442</f>
        <v>0</v>
      </c>
      <c r="O417" s="8">
        <f>O422+O427+O432+O437+O442</f>
        <v>0</v>
      </c>
      <c r="P417" s="23"/>
      <c r="Q417" s="18"/>
      <c r="R417" s="18"/>
      <c r="S417" s="46"/>
      <c r="T417" s="49"/>
      <c r="U417" s="49"/>
      <c r="V417" s="49"/>
      <c r="W417" s="49"/>
      <c r="X417" s="49"/>
      <c r="Y417" s="49"/>
      <c r="Z417" s="49"/>
      <c r="AA417" s="49"/>
      <c r="AB417" s="49"/>
      <c r="AC417" s="49"/>
    </row>
    <row r="418" spans="1:29" s="6" customFormat="1" ht="23.25" customHeight="1" x14ac:dyDescent="0.25">
      <c r="A418" s="70"/>
      <c r="B418" s="76"/>
      <c r="C418" s="35" t="s">
        <v>16</v>
      </c>
      <c r="D418" s="8">
        <f t="shared" si="168"/>
        <v>884618.6</v>
      </c>
      <c r="E418" s="8">
        <f t="shared" ref="E418:M418" si="177">E423+E428+E433+E438</f>
        <v>112802</v>
      </c>
      <c r="F418" s="8">
        <f t="shared" si="177"/>
        <v>0</v>
      </c>
      <c r="G418" s="8">
        <f t="shared" si="177"/>
        <v>13074.3</v>
      </c>
      <c r="H418" s="8">
        <f t="shared" si="177"/>
        <v>294190.3</v>
      </c>
      <c r="I418" s="8">
        <f t="shared" si="177"/>
        <v>280552</v>
      </c>
      <c r="J418" s="8">
        <f t="shared" si="177"/>
        <v>0</v>
      </c>
      <c r="K418" s="8">
        <f t="shared" si="177"/>
        <v>0</v>
      </c>
      <c r="L418" s="8">
        <f t="shared" si="177"/>
        <v>0</v>
      </c>
      <c r="M418" s="8">
        <f t="shared" si="177"/>
        <v>0</v>
      </c>
      <c r="N418" s="8">
        <f t="shared" ref="N418:O420" si="178">N423+N428+N433+N438+N443</f>
        <v>184000</v>
      </c>
      <c r="O418" s="8">
        <f t="shared" si="178"/>
        <v>0</v>
      </c>
      <c r="P418" s="23"/>
      <c r="Q418" s="18"/>
      <c r="R418" s="18"/>
      <c r="S418" s="46"/>
      <c r="T418" s="49"/>
      <c r="U418" s="49"/>
      <c r="V418" s="49"/>
      <c r="W418" s="49"/>
      <c r="X418" s="49"/>
      <c r="Y418" s="49"/>
      <c r="Z418" s="49"/>
      <c r="AA418" s="49"/>
      <c r="AB418" s="49"/>
      <c r="AC418" s="49"/>
    </row>
    <row r="419" spans="1:29" s="6" customFormat="1" ht="30" x14ac:dyDescent="0.25">
      <c r="A419" s="70"/>
      <c r="B419" s="76"/>
      <c r="C419" s="35" t="s">
        <v>17</v>
      </c>
      <c r="D419" s="8">
        <f t="shared" si="168"/>
        <v>989944.2</v>
      </c>
      <c r="E419" s="8">
        <f t="shared" ref="E419:M419" si="179">E424+E429+E434+E439</f>
        <v>90416</v>
      </c>
      <c r="F419" s="8">
        <f t="shared" si="179"/>
        <v>427704.1</v>
      </c>
      <c r="G419" s="8">
        <f t="shared" si="179"/>
        <v>207944</v>
      </c>
      <c r="H419" s="8">
        <f t="shared" si="179"/>
        <v>78823.100000000006</v>
      </c>
      <c r="I419" s="8">
        <f t="shared" si="179"/>
        <v>119057</v>
      </c>
      <c r="J419" s="8">
        <f t="shared" si="179"/>
        <v>0</v>
      </c>
      <c r="K419" s="8">
        <f t="shared" si="179"/>
        <v>0</v>
      </c>
      <c r="L419" s="8">
        <f t="shared" si="179"/>
        <v>0</v>
      </c>
      <c r="M419" s="8">
        <f t="shared" si="179"/>
        <v>0</v>
      </c>
      <c r="N419" s="8">
        <f t="shared" si="178"/>
        <v>66000</v>
      </c>
      <c r="O419" s="8">
        <f t="shared" si="178"/>
        <v>0</v>
      </c>
      <c r="P419" s="8"/>
      <c r="Q419" s="8"/>
      <c r="R419" s="4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</row>
    <row r="420" spans="1:29" s="6" customFormat="1" ht="30" x14ac:dyDescent="0.25">
      <c r="A420" s="71"/>
      <c r="B420" s="77"/>
      <c r="C420" s="35" t="s">
        <v>18</v>
      </c>
      <c r="D420" s="8">
        <f t="shared" si="168"/>
        <v>0</v>
      </c>
      <c r="E420" s="8">
        <f t="shared" ref="E420:M420" si="180">E425+E430+E435+E440</f>
        <v>0</v>
      </c>
      <c r="F420" s="8">
        <f t="shared" si="180"/>
        <v>0</v>
      </c>
      <c r="G420" s="8">
        <f t="shared" si="180"/>
        <v>0</v>
      </c>
      <c r="H420" s="8">
        <f t="shared" si="180"/>
        <v>0</v>
      </c>
      <c r="I420" s="8">
        <f t="shared" si="180"/>
        <v>0</v>
      </c>
      <c r="J420" s="8">
        <f t="shared" si="180"/>
        <v>0</v>
      </c>
      <c r="K420" s="8">
        <f t="shared" si="180"/>
        <v>0</v>
      </c>
      <c r="L420" s="8">
        <f t="shared" si="180"/>
        <v>0</v>
      </c>
      <c r="M420" s="8">
        <f t="shared" si="180"/>
        <v>0</v>
      </c>
      <c r="N420" s="8">
        <f t="shared" si="178"/>
        <v>0</v>
      </c>
      <c r="O420" s="8">
        <f t="shared" si="178"/>
        <v>0</v>
      </c>
      <c r="P420" s="23"/>
      <c r="Q420" s="18"/>
      <c r="R420" s="18"/>
      <c r="S420" s="46"/>
      <c r="T420" s="49"/>
      <c r="U420" s="49"/>
      <c r="V420" s="49"/>
      <c r="W420" s="49"/>
      <c r="X420" s="49"/>
      <c r="Y420" s="49"/>
      <c r="Z420" s="49"/>
      <c r="AA420" s="49"/>
      <c r="AB420" s="49"/>
      <c r="AC420" s="49"/>
    </row>
    <row r="421" spans="1:29" s="6" customFormat="1" x14ac:dyDescent="0.25">
      <c r="A421" s="69" t="s">
        <v>258</v>
      </c>
      <c r="B421" s="75" t="s">
        <v>165</v>
      </c>
      <c r="C421" s="35" t="s">
        <v>14</v>
      </c>
      <c r="D421" s="8">
        <f t="shared" si="168"/>
        <v>639794.5</v>
      </c>
      <c r="E421" s="8">
        <f t="shared" ref="E421:O421" si="181">E422+E423+E424+E425</f>
        <v>279487</v>
      </c>
      <c r="F421" s="8">
        <f t="shared" si="181"/>
        <v>167225.29999999999</v>
      </c>
      <c r="G421" s="8">
        <f t="shared" si="181"/>
        <v>193082.2</v>
      </c>
      <c r="H421" s="8">
        <f t="shared" si="181"/>
        <v>0</v>
      </c>
      <c r="I421" s="8">
        <f t="shared" si="181"/>
        <v>0</v>
      </c>
      <c r="J421" s="8">
        <f t="shared" si="181"/>
        <v>0</v>
      </c>
      <c r="K421" s="8">
        <f t="shared" si="181"/>
        <v>0</v>
      </c>
      <c r="L421" s="8">
        <f t="shared" si="181"/>
        <v>0</v>
      </c>
      <c r="M421" s="8">
        <f t="shared" si="181"/>
        <v>0</v>
      </c>
      <c r="N421" s="8">
        <f t="shared" si="181"/>
        <v>0</v>
      </c>
      <c r="O421" s="8">
        <f t="shared" si="181"/>
        <v>0</v>
      </c>
      <c r="P421" s="23"/>
      <c r="Q421" s="18"/>
      <c r="R421" s="18"/>
      <c r="S421" s="46"/>
      <c r="T421" s="49"/>
      <c r="U421" s="49"/>
      <c r="V421" s="49"/>
      <c r="W421" s="49"/>
      <c r="X421" s="49"/>
      <c r="Y421" s="49"/>
      <c r="Z421" s="49"/>
      <c r="AA421" s="49"/>
      <c r="AB421" s="49"/>
      <c r="AC421" s="49"/>
    </row>
    <row r="422" spans="1:29" s="6" customFormat="1" ht="26.25" customHeight="1" x14ac:dyDescent="0.25">
      <c r="A422" s="70"/>
      <c r="B422" s="76"/>
      <c r="C422" s="35" t="s">
        <v>22</v>
      </c>
      <c r="D422" s="8">
        <f t="shared" si="168"/>
        <v>94370</v>
      </c>
      <c r="E422" s="8">
        <v>94370</v>
      </c>
      <c r="F422" s="8"/>
      <c r="G422" s="8"/>
      <c r="H422" s="8"/>
      <c r="I422" s="8"/>
      <c r="J422" s="8"/>
      <c r="K422" s="8"/>
      <c r="L422" s="35"/>
      <c r="M422" s="35"/>
      <c r="N422" s="35"/>
      <c r="O422" s="35"/>
      <c r="P422" s="22"/>
      <c r="Q422" s="18"/>
      <c r="R422" s="18"/>
      <c r="S422" s="46"/>
      <c r="T422" s="49"/>
      <c r="U422" s="49"/>
      <c r="V422" s="49"/>
      <c r="W422" s="49"/>
      <c r="X422" s="49"/>
      <c r="Y422" s="49"/>
      <c r="Z422" s="49"/>
      <c r="AA422" s="49"/>
      <c r="AB422" s="49"/>
      <c r="AC422" s="49"/>
    </row>
    <row r="423" spans="1:29" s="6" customFormat="1" ht="24.75" customHeight="1" x14ac:dyDescent="0.25">
      <c r="A423" s="70"/>
      <c r="B423" s="76"/>
      <c r="C423" s="35" t="s">
        <v>16</v>
      </c>
      <c r="D423" s="8">
        <f t="shared" si="168"/>
        <v>103002</v>
      </c>
      <c r="E423" s="8">
        <v>103002</v>
      </c>
      <c r="F423" s="8"/>
      <c r="G423" s="8"/>
      <c r="H423" s="8"/>
      <c r="I423" s="8"/>
      <c r="J423" s="8"/>
      <c r="K423" s="8"/>
      <c r="L423" s="35"/>
      <c r="M423" s="35"/>
      <c r="N423" s="35"/>
      <c r="O423" s="35"/>
      <c r="P423" s="22"/>
      <c r="Q423" s="18"/>
      <c r="R423" s="18"/>
      <c r="S423" s="46"/>
      <c r="T423" s="49"/>
      <c r="U423" s="49"/>
      <c r="V423" s="49"/>
      <c r="W423" s="49"/>
      <c r="X423" s="49"/>
      <c r="Y423" s="49"/>
      <c r="Z423" s="49"/>
      <c r="AA423" s="49"/>
      <c r="AB423" s="49"/>
      <c r="AC423" s="49"/>
    </row>
    <row r="424" spans="1:29" s="6" customFormat="1" ht="30" x14ac:dyDescent="0.25">
      <c r="A424" s="70"/>
      <c r="B424" s="76"/>
      <c r="C424" s="35" t="s">
        <v>17</v>
      </c>
      <c r="D424" s="8">
        <f t="shared" si="168"/>
        <v>442422.5</v>
      </c>
      <c r="E424" s="8">
        <v>82115</v>
      </c>
      <c r="F424" s="8">
        <v>167225.29999999999</v>
      </c>
      <c r="G424" s="8">
        <v>193082.2</v>
      </c>
      <c r="H424" s="8"/>
      <c r="I424" s="8"/>
      <c r="J424" s="8"/>
      <c r="K424" s="8"/>
      <c r="L424" s="35"/>
      <c r="M424" s="35"/>
      <c r="N424" s="35"/>
      <c r="O424" s="35"/>
      <c r="P424" s="22"/>
      <c r="Q424" s="18"/>
      <c r="R424" s="18"/>
      <c r="S424" s="46"/>
      <c r="T424" s="49"/>
      <c r="U424" s="49"/>
      <c r="V424" s="49"/>
      <c r="W424" s="49"/>
      <c r="X424" s="49"/>
      <c r="Y424" s="49"/>
      <c r="Z424" s="49"/>
      <c r="AA424" s="49"/>
      <c r="AB424" s="49"/>
      <c r="AC424" s="49"/>
    </row>
    <row r="425" spans="1:29" s="6" customFormat="1" ht="30" x14ac:dyDescent="0.25">
      <c r="A425" s="71"/>
      <c r="B425" s="77"/>
      <c r="C425" s="35" t="s">
        <v>18</v>
      </c>
      <c r="D425" s="8">
        <f t="shared" si="168"/>
        <v>0</v>
      </c>
      <c r="E425" s="8"/>
      <c r="F425" s="8"/>
      <c r="G425" s="8"/>
      <c r="H425" s="8"/>
      <c r="I425" s="8"/>
      <c r="J425" s="8"/>
      <c r="K425" s="8"/>
      <c r="L425" s="35"/>
      <c r="M425" s="35"/>
      <c r="N425" s="35"/>
      <c r="O425" s="35"/>
      <c r="P425" s="22"/>
      <c r="Q425" s="18"/>
      <c r="R425" s="18"/>
      <c r="S425" s="46"/>
      <c r="T425" s="49"/>
      <c r="U425" s="49"/>
      <c r="V425" s="49"/>
      <c r="W425" s="49"/>
      <c r="X425" s="49"/>
      <c r="Y425" s="49"/>
      <c r="Z425" s="49"/>
      <c r="AA425" s="49"/>
      <c r="AB425" s="49"/>
      <c r="AC425" s="49"/>
    </row>
    <row r="426" spans="1:29" s="6" customFormat="1" x14ac:dyDescent="0.25">
      <c r="A426" s="69" t="s">
        <v>259</v>
      </c>
      <c r="B426" s="75" t="s">
        <v>166</v>
      </c>
      <c r="C426" s="35" t="s">
        <v>14</v>
      </c>
      <c r="D426" s="8">
        <f t="shared" si="168"/>
        <v>278579.8</v>
      </c>
      <c r="E426" s="8">
        <f t="shared" ref="E426:O426" si="182">E427+E428+E429+E430</f>
        <v>18101</v>
      </c>
      <c r="F426" s="8">
        <f t="shared" si="182"/>
        <v>260478.8</v>
      </c>
      <c r="G426" s="8">
        <f t="shared" si="182"/>
        <v>0</v>
      </c>
      <c r="H426" s="8">
        <f t="shared" si="182"/>
        <v>0</v>
      </c>
      <c r="I426" s="8">
        <f t="shared" si="182"/>
        <v>0</v>
      </c>
      <c r="J426" s="8">
        <f t="shared" si="182"/>
        <v>0</v>
      </c>
      <c r="K426" s="8">
        <f t="shared" si="182"/>
        <v>0</v>
      </c>
      <c r="L426" s="8">
        <f t="shared" si="182"/>
        <v>0</v>
      </c>
      <c r="M426" s="8">
        <f t="shared" si="182"/>
        <v>0</v>
      </c>
      <c r="N426" s="8">
        <f t="shared" si="182"/>
        <v>0</v>
      </c>
      <c r="O426" s="8">
        <f t="shared" si="182"/>
        <v>0</v>
      </c>
      <c r="P426" s="23"/>
      <c r="Q426" s="18"/>
      <c r="R426" s="18"/>
      <c r="S426" s="46"/>
      <c r="T426" s="49"/>
      <c r="U426" s="49"/>
      <c r="V426" s="49"/>
      <c r="W426" s="49"/>
      <c r="X426" s="49"/>
      <c r="Y426" s="49"/>
      <c r="Z426" s="49"/>
      <c r="AA426" s="49"/>
      <c r="AB426" s="49"/>
      <c r="AC426" s="49"/>
    </row>
    <row r="427" spans="1:29" s="6" customFormat="1" x14ac:dyDescent="0.25">
      <c r="A427" s="70"/>
      <c r="B427" s="76"/>
      <c r="C427" s="35" t="s">
        <v>22</v>
      </c>
      <c r="D427" s="8">
        <f t="shared" si="168"/>
        <v>0</v>
      </c>
      <c r="E427" s="8"/>
      <c r="F427" s="8"/>
      <c r="G427" s="8"/>
      <c r="H427" s="8"/>
      <c r="I427" s="8"/>
      <c r="J427" s="8"/>
      <c r="K427" s="8"/>
      <c r="L427" s="35"/>
      <c r="M427" s="35"/>
      <c r="N427" s="35"/>
      <c r="O427" s="35"/>
      <c r="P427" s="22"/>
      <c r="Q427" s="18"/>
      <c r="R427" s="18"/>
      <c r="S427" s="46"/>
      <c r="T427" s="49"/>
      <c r="U427" s="49"/>
      <c r="V427" s="49"/>
      <c r="W427" s="49"/>
      <c r="X427" s="49"/>
      <c r="Y427" s="49"/>
      <c r="Z427" s="49"/>
      <c r="AA427" s="49"/>
      <c r="AB427" s="49"/>
      <c r="AC427" s="49"/>
    </row>
    <row r="428" spans="1:29" s="6" customFormat="1" x14ac:dyDescent="0.25">
      <c r="A428" s="70"/>
      <c r="B428" s="76"/>
      <c r="C428" s="35" t="s">
        <v>16</v>
      </c>
      <c r="D428" s="8">
        <f t="shared" si="168"/>
        <v>9800</v>
      </c>
      <c r="E428" s="8">
        <v>9800</v>
      </c>
      <c r="F428" s="8"/>
      <c r="G428" s="8"/>
      <c r="H428" s="8"/>
      <c r="I428" s="8"/>
      <c r="J428" s="8"/>
      <c r="K428" s="8"/>
      <c r="L428" s="35"/>
      <c r="M428" s="35"/>
      <c r="N428" s="35"/>
      <c r="O428" s="35"/>
      <c r="P428" s="22"/>
      <c r="Q428" s="18"/>
      <c r="R428" s="18"/>
      <c r="S428" s="46"/>
      <c r="T428" s="49"/>
      <c r="U428" s="49"/>
      <c r="V428" s="49"/>
      <c r="W428" s="49"/>
      <c r="X428" s="49"/>
      <c r="Y428" s="49"/>
      <c r="Z428" s="49"/>
      <c r="AA428" s="49"/>
      <c r="AB428" s="49"/>
      <c r="AC428" s="49"/>
    </row>
    <row r="429" spans="1:29" s="6" customFormat="1" ht="30" x14ac:dyDescent="0.25">
      <c r="A429" s="70"/>
      <c r="B429" s="76"/>
      <c r="C429" s="35" t="s">
        <v>17</v>
      </c>
      <c r="D429" s="8">
        <f t="shared" si="168"/>
        <v>268779.8</v>
      </c>
      <c r="E429" s="8">
        <v>8301</v>
      </c>
      <c r="F429" s="8">
        <v>260478.8</v>
      </c>
      <c r="G429" s="8"/>
      <c r="H429" s="8"/>
      <c r="I429" s="8"/>
      <c r="J429" s="8"/>
      <c r="K429" s="8"/>
      <c r="L429" s="35"/>
      <c r="M429" s="35"/>
      <c r="N429" s="35"/>
      <c r="O429" s="35"/>
      <c r="P429" s="22"/>
      <c r="Q429" s="18"/>
      <c r="R429" s="18"/>
      <c r="S429" s="46"/>
      <c r="T429" s="49"/>
      <c r="U429" s="49"/>
      <c r="V429" s="49"/>
      <c r="W429" s="49"/>
      <c r="X429" s="49"/>
      <c r="Y429" s="49"/>
      <c r="Z429" s="49"/>
      <c r="AA429" s="49"/>
      <c r="AB429" s="49"/>
      <c r="AC429" s="49"/>
    </row>
    <row r="430" spans="1:29" s="6" customFormat="1" ht="30" x14ac:dyDescent="0.25">
      <c r="A430" s="71"/>
      <c r="B430" s="77"/>
      <c r="C430" s="35" t="s">
        <v>18</v>
      </c>
      <c r="D430" s="8">
        <f t="shared" si="168"/>
        <v>0</v>
      </c>
      <c r="E430" s="8"/>
      <c r="F430" s="8"/>
      <c r="G430" s="8"/>
      <c r="H430" s="8"/>
      <c r="I430" s="8"/>
      <c r="J430" s="8"/>
      <c r="K430" s="8"/>
      <c r="L430" s="35"/>
      <c r="M430" s="35"/>
      <c r="N430" s="35"/>
      <c r="O430" s="35"/>
      <c r="P430" s="22"/>
      <c r="Q430" s="18"/>
      <c r="R430" s="18"/>
      <c r="S430" s="46"/>
      <c r="T430" s="49"/>
      <c r="U430" s="49"/>
      <c r="V430" s="49"/>
      <c r="W430" s="49"/>
      <c r="X430" s="49"/>
      <c r="Y430" s="49"/>
      <c r="Z430" s="49"/>
      <c r="AA430" s="49"/>
      <c r="AB430" s="49"/>
      <c r="AC430" s="49"/>
    </row>
    <row r="431" spans="1:29" s="6" customFormat="1" ht="24" customHeight="1" x14ac:dyDescent="0.25">
      <c r="A431" s="69" t="s">
        <v>260</v>
      </c>
      <c r="B431" s="75" t="s">
        <v>167</v>
      </c>
      <c r="C431" s="35" t="s">
        <v>14</v>
      </c>
      <c r="D431" s="8">
        <f t="shared" si="168"/>
        <v>773123.1</v>
      </c>
      <c r="E431" s="8">
        <f t="shared" ref="E431:O431" si="183">E432+E433+E434+E435</f>
        <v>0</v>
      </c>
      <c r="F431" s="8">
        <f t="shared" si="183"/>
        <v>0</v>
      </c>
      <c r="G431" s="8">
        <f t="shared" si="183"/>
        <v>27936.1</v>
      </c>
      <c r="H431" s="8">
        <f t="shared" si="183"/>
        <v>737734</v>
      </c>
      <c r="I431" s="8">
        <f t="shared" si="183"/>
        <v>7453</v>
      </c>
      <c r="J431" s="8">
        <f t="shared" si="183"/>
        <v>0</v>
      </c>
      <c r="K431" s="8">
        <f t="shared" si="183"/>
        <v>0</v>
      </c>
      <c r="L431" s="8">
        <f t="shared" si="183"/>
        <v>0</v>
      </c>
      <c r="M431" s="8">
        <f t="shared" si="183"/>
        <v>0</v>
      </c>
      <c r="N431" s="8">
        <f t="shared" si="183"/>
        <v>0</v>
      </c>
      <c r="O431" s="8">
        <f t="shared" si="183"/>
        <v>0</v>
      </c>
      <c r="P431" s="23"/>
      <c r="Q431" s="18"/>
      <c r="R431" s="18"/>
      <c r="S431" s="46"/>
      <c r="T431" s="49"/>
      <c r="U431" s="49"/>
      <c r="V431" s="49"/>
      <c r="W431" s="49"/>
      <c r="X431" s="49"/>
      <c r="Y431" s="49"/>
      <c r="Z431" s="49"/>
      <c r="AA431" s="49"/>
      <c r="AB431" s="49"/>
      <c r="AC431" s="49"/>
    </row>
    <row r="432" spans="1:29" s="6" customFormat="1" ht="25.5" customHeight="1" x14ac:dyDescent="0.25">
      <c r="A432" s="70"/>
      <c r="B432" s="76"/>
      <c r="C432" s="35" t="s">
        <v>22</v>
      </c>
      <c r="D432" s="8">
        <f t="shared" si="168"/>
        <v>481476.5</v>
      </c>
      <c r="E432" s="8"/>
      <c r="F432" s="8">
        <v>0</v>
      </c>
      <c r="G432" s="8"/>
      <c r="H432" s="8">
        <v>481476.5</v>
      </c>
      <c r="I432" s="8"/>
      <c r="J432" s="8"/>
      <c r="K432" s="8"/>
      <c r="L432" s="35"/>
      <c r="M432" s="35"/>
      <c r="N432" s="35"/>
      <c r="O432" s="35"/>
      <c r="P432" s="22"/>
      <c r="Q432" s="18"/>
      <c r="R432" s="18"/>
      <c r="S432" s="46"/>
      <c r="T432" s="49"/>
      <c r="U432" s="49"/>
      <c r="V432" s="49"/>
      <c r="W432" s="49"/>
      <c r="X432" s="49"/>
      <c r="Y432" s="49"/>
      <c r="Z432" s="49"/>
      <c r="AA432" s="49"/>
      <c r="AB432" s="49"/>
      <c r="AC432" s="49"/>
    </row>
    <row r="433" spans="1:29" s="6" customFormat="1" ht="23.25" customHeight="1" x14ac:dyDescent="0.25">
      <c r="A433" s="70"/>
      <c r="B433" s="76"/>
      <c r="C433" s="35" t="s">
        <v>16</v>
      </c>
      <c r="D433" s="8">
        <f t="shared" si="168"/>
        <v>227615.6</v>
      </c>
      <c r="E433" s="8"/>
      <c r="F433" s="8">
        <v>0</v>
      </c>
      <c r="G433" s="8">
        <v>13074.3</v>
      </c>
      <c r="H433" s="8">
        <v>214541.3</v>
      </c>
      <c r="I433" s="8"/>
      <c r="J433" s="8"/>
      <c r="K433" s="8"/>
      <c r="L433" s="35"/>
      <c r="M433" s="35"/>
      <c r="N433" s="35"/>
      <c r="O433" s="35"/>
      <c r="P433" s="22"/>
      <c r="Q433" s="18"/>
      <c r="R433" s="18"/>
      <c r="S433" s="46"/>
      <c r="T433" s="49"/>
      <c r="U433" s="49"/>
      <c r="V433" s="49"/>
      <c r="W433" s="49"/>
      <c r="X433" s="49"/>
      <c r="Y433" s="49"/>
      <c r="Z433" s="49"/>
      <c r="AA433" s="49"/>
      <c r="AB433" s="49"/>
      <c r="AC433" s="49"/>
    </row>
    <row r="434" spans="1:29" s="6" customFormat="1" ht="30" x14ac:dyDescent="0.25">
      <c r="A434" s="70"/>
      <c r="B434" s="76"/>
      <c r="C434" s="35" t="s">
        <v>17</v>
      </c>
      <c r="D434" s="8">
        <f t="shared" si="168"/>
        <v>64031</v>
      </c>
      <c r="E434" s="8"/>
      <c r="F434" s="8">
        <v>0</v>
      </c>
      <c r="G434" s="8">
        <v>14861.8</v>
      </c>
      <c r="H434" s="8">
        <v>41716.199999999997</v>
      </c>
      <c r="I434" s="8">
        <v>7453</v>
      </c>
      <c r="J434" s="8"/>
      <c r="K434" s="8"/>
      <c r="L434" s="35"/>
      <c r="M434" s="35"/>
      <c r="N434" s="35"/>
      <c r="O434" s="35"/>
      <c r="P434" s="22"/>
      <c r="Q434" s="18"/>
      <c r="R434" s="18"/>
      <c r="S434" s="46"/>
      <c r="T434" s="49"/>
      <c r="U434" s="49"/>
      <c r="V434" s="49"/>
      <c r="W434" s="49"/>
      <c r="X434" s="49"/>
      <c r="Y434" s="49"/>
      <c r="Z434" s="49"/>
      <c r="AA434" s="49"/>
      <c r="AB434" s="49"/>
      <c r="AC434" s="49"/>
    </row>
    <row r="435" spans="1:29" s="6" customFormat="1" ht="30" x14ac:dyDescent="0.25">
      <c r="A435" s="71"/>
      <c r="B435" s="77"/>
      <c r="C435" s="35" t="s">
        <v>18</v>
      </c>
      <c r="D435" s="8">
        <f t="shared" si="168"/>
        <v>0</v>
      </c>
      <c r="E435" s="8"/>
      <c r="F435" s="8"/>
      <c r="G435" s="8"/>
      <c r="H435" s="8"/>
      <c r="I435" s="8"/>
      <c r="J435" s="8"/>
      <c r="K435" s="8"/>
      <c r="L435" s="35"/>
      <c r="M435" s="35"/>
      <c r="N435" s="35"/>
      <c r="O435" s="35"/>
      <c r="P435" s="22"/>
      <c r="Q435" s="18"/>
      <c r="R435" s="18"/>
      <c r="S435" s="46"/>
      <c r="T435" s="49"/>
      <c r="U435" s="49"/>
      <c r="V435" s="49"/>
      <c r="W435" s="49"/>
      <c r="X435" s="49"/>
      <c r="Y435" s="49"/>
      <c r="Z435" s="49"/>
      <c r="AA435" s="49"/>
      <c r="AB435" s="49"/>
      <c r="AC435" s="49"/>
    </row>
    <row r="436" spans="1:29" s="6" customFormat="1" x14ac:dyDescent="0.25">
      <c r="A436" s="69" t="s">
        <v>261</v>
      </c>
      <c r="B436" s="75" t="s">
        <v>168</v>
      </c>
      <c r="C436" s="35" t="s">
        <v>14</v>
      </c>
      <c r="D436" s="8">
        <f t="shared" si="168"/>
        <v>824325.8</v>
      </c>
      <c r="E436" s="8">
        <f t="shared" ref="E436:O436" si="184">E437+E438+E439+E440</f>
        <v>0</v>
      </c>
      <c r="F436" s="8">
        <f t="shared" si="184"/>
        <v>0</v>
      </c>
      <c r="G436" s="8">
        <f t="shared" si="184"/>
        <v>0</v>
      </c>
      <c r="H436" s="8">
        <f t="shared" si="184"/>
        <v>332169.8</v>
      </c>
      <c r="I436" s="8">
        <f t="shared" si="184"/>
        <v>492156</v>
      </c>
      <c r="J436" s="8">
        <f t="shared" si="184"/>
        <v>0</v>
      </c>
      <c r="K436" s="8">
        <f t="shared" si="184"/>
        <v>0</v>
      </c>
      <c r="L436" s="8">
        <f t="shared" si="184"/>
        <v>0</v>
      </c>
      <c r="M436" s="8">
        <f t="shared" si="184"/>
        <v>0</v>
      </c>
      <c r="N436" s="8">
        <f t="shared" si="184"/>
        <v>0</v>
      </c>
      <c r="O436" s="8">
        <f t="shared" si="184"/>
        <v>0</v>
      </c>
      <c r="P436" s="23"/>
      <c r="Q436" s="18"/>
      <c r="R436" s="18"/>
      <c r="S436" s="46"/>
      <c r="T436" s="49"/>
      <c r="U436" s="49"/>
      <c r="V436" s="49"/>
      <c r="W436" s="49"/>
      <c r="X436" s="49"/>
      <c r="Y436" s="49"/>
      <c r="Z436" s="49"/>
      <c r="AA436" s="49"/>
      <c r="AB436" s="49"/>
      <c r="AC436" s="49"/>
    </row>
    <row r="437" spans="1:29" s="6" customFormat="1" x14ac:dyDescent="0.25">
      <c r="A437" s="70"/>
      <c r="B437" s="76"/>
      <c r="C437" s="35" t="s">
        <v>22</v>
      </c>
      <c r="D437" s="8">
        <f t="shared" si="168"/>
        <v>315413.90000000002</v>
      </c>
      <c r="E437" s="8"/>
      <c r="F437" s="8"/>
      <c r="G437" s="8"/>
      <c r="H437" s="8">
        <v>215413.9</v>
      </c>
      <c r="I437" s="8">
        <v>100000</v>
      </c>
      <c r="J437" s="8"/>
      <c r="K437" s="8"/>
      <c r="L437" s="35"/>
      <c r="M437" s="35"/>
      <c r="N437" s="35"/>
      <c r="O437" s="35"/>
      <c r="P437" s="22"/>
      <c r="Q437" s="18"/>
      <c r="R437" s="18"/>
      <c r="S437" s="46"/>
      <c r="T437" s="49"/>
      <c r="U437" s="49"/>
      <c r="V437" s="49"/>
      <c r="W437" s="49"/>
      <c r="X437" s="49"/>
      <c r="Y437" s="49"/>
      <c r="Z437" s="49"/>
      <c r="AA437" s="49"/>
      <c r="AB437" s="49"/>
      <c r="AC437" s="49"/>
    </row>
    <row r="438" spans="1:29" s="6" customFormat="1" x14ac:dyDescent="0.25">
      <c r="A438" s="70"/>
      <c r="B438" s="76"/>
      <c r="C438" s="35" t="s">
        <v>16</v>
      </c>
      <c r="D438" s="8">
        <f t="shared" si="168"/>
        <v>360201</v>
      </c>
      <c r="E438" s="8"/>
      <c r="F438" s="8"/>
      <c r="G438" s="8"/>
      <c r="H438" s="8">
        <v>79649</v>
      </c>
      <c r="I438" s="8">
        <v>280552</v>
      </c>
      <c r="J438" s="8"/>
      <c r="K438" s="8"/>
      <c r="L438" s="35"/>
      <c r="M438" s="35"/>
      <c r="N438" s="35"/>
      <c r="O438" s="35"/>
      <c r="P438" s="22"/>
      <c r="Q438" s="18"/>
      <c r="R438" s="18"/>
      <c r="S438" s="46"/>
      <c r="T438" s="49"/>
      <c r="U438" s="49"/>
      <c r="V438" s="49"/>
      <c r="W438" s="49"/>
      <c r="X438" s="49"/>
      <c r="Y438" s="49"/>
      <c r="Z438" s="49"/>
      <c r="AA438" s="49"/>
      <c r="AB438" s="49"/>
      <c r="AC438" s="49"/>
    </row>
    <row r="439" spans="1:29" s="6" customFormat="1" ht="30" x14ac:dyDescent="0.25">
      <c r="A439" s="70"/>
      <c r="B439" s="76"/>
      <c r="C439" s="35" t="s">
        <v>17</v>
      </c>
      <c r="D439" s="8">
        <f t="shared" si="168"/>
        <v>148710.9</v>
      </c>
      <c r="E439" s="8"/>
      <c r="F439" s="8"/>
      <c r="G439" s="8"/>
      <c r="H439" s="8">
        <v>37106.9</v>
      </c>
      <c r="I439" s="9">
        <v>111604</v>
      </c>
      <c r="J439" s="8"/>
      <c r="K439" s="8"/>
      <c r="L439" s="35"/>
      <c r="M439" s="35"/>
      <c r="N439" s="35"/>
      <c r="O439" s="35"/>
      <c r="P439" s="22"/>
      <c r="Q439" s="18"/>
      <c r="R439" s="18"/>
      <c r="S439" s="46"/>
      <c r="T439" s="49"/>
      <c r="U439" s="49"/>
      <c r="V439" s="49"/>
      <c r="W439" s="49"/>
      <c r="X439" s="49"/>
      <c r="Y439" s="49"/>
      <c r="Z439" s="49"/>
      <c r="AA439" s="49"/>
      <c r="AB439" s="49"/>
      <c r="AC439" s="49"/>
    </row>
    <row r="440" spans="1:29" s="6" customFormat="1" ht="30" x14ac:dyDescent="0.25">
      <c r="A440" s="71"/>
      <c r="B440" s="77"/>
      <c r="C440" s="35" t="s">
        <v>18</v>
      </c>
      <c r="D440" s="8">
        <f t="shared" si="168"/>
        <v>0</v>
      </c>
      <c r="E440" s="8"/>
      <c r="F440" s="8"/>
      <c r="G440" s="8"/>
      <c r="H440" s="8"/>
      <c r="I440" s="8"/>
      <c r="J440" s="8"/>
      <c r="K440" s="8"/>
      <c r="L440" s="35"/>
      <c r="M440" s="35"/>
      <c r="N440" s="35"/>
      <c r="O440" s="35"/>
      <c r="P440" s="22"/>
      <c r="Q440" s="18"/>
      <c r="R440" s="18"/>
      <c r="S440" s="46"/>
      <c r="T440" s="49"/>
      <c r="U440" s="49"/>
      <c r="V440" s="49"/>
      <c r="W440" s="49"/>
      <c r="X440" s="49"/>
      <c r="Y440" s="49"/>
      <c r="Z440" s="49"/>
      <c r="AA440" s="49"/>
      <c r="AB440" s="49"/>
      <c r="AC440" s="49"/>
    </row>
    <row r="441" spans="1:29" s="6" customFormat="1" x14ac:dyDescent="0.25">
      <c r="A441" s="69" t="s">
        <v>314</v>
      </c>
      <c r="B441" s="75" t="s">
        <v>315</v>
      </c>
      <c r="C441" s="35" t="s">
        <v>14</v>
      </c>
      <c r="D441" s="8">
        <f t="shared" si="168"/>
        <v>250000</v>
      </c>
      <c r="E441" s="9">
        <f t="shared" ref="E441:M441" si="185">E442+E443+E444+E445</f>
        <v>0</v>
      </c>
      <c r="F441" s="9">
        <f t="shared" si="185"/>
        <v>0</v>
      </c>
      <c r="G441" s="9">
        <f t="shared" si="185"/>
        <v>0</v>
      </c>
      <c r="H441" s="9">
        <f t="shared" si="185"/>
        <v>0</v>
      </c>
      <c r="I441" s="9">
        <f t="shared" si="185"/>
        <v>0</v>
      </c>
      <c r="J441" s="9">
        <f t="shared" si="185"/>
        <v>0</v>
      </c>
      <c r="K441" s="9">
        <f t="shared" si="185"/>
        <v>0</v>
      </c>
      <c r="L441" s="9">
        <f t="shared" si="185"/>
        <v>0</v>
      </c>
      <c r="M441" s="9">
        <f t="shared" si="185"/>
        <v>0</v>
      </c>
      <c r="N441" s="9">
        <f t="shared" ref="N441:O441" si="186">N442+N443+N444+N445</f>
        <v>250000</v>
      </c>
      <c r="O441" s="9">
        <f t="shared" si="186"/>
        <v>0</v>
      </c>
      <c r="P441" s="62"/>
      <c r="Q441" s="18"/>
      <c r="R441" s="18"/>
      <c r="S441" s="46"/>
      <c r="T441" s="49"/>
      <c r="U441" s="49"/>
      <c r="V441" s="49"/>
      <c r="W441" s="49"/>
      <c r="X441" s="49"/>
      <c r="Y441" s="49"/>
      <c r="Z441" s="49"/>
      <c r="AA441" s="49"/>
      <c r="AB441" s="49"/>
      <c r="AC441" s="49"/>
    </row>
    <row r="442" spans="1:29" s="6" customFormat="1" x14ac:dyDescent="0.25">
      <c r="A442" s="70"/>
      <c r="B442" s="76"/>
      <c r="C442" s="35" t="s">
        <v>22</v>
      </c>
      <c r="D442" s="8">
        <f t="shared" si="168"/>
        <v>0</v>
      </c>
      <c r="E442" s="8"/>
      <c r="F442" s="8"/>
      <c r="G442" s="8"/>
      <c r="H442" s="8"/>
      <c r="I442" s="8"/>
      <c r="J442" s="8"/>
      <c r="K442" s="8"/>
      <c r="L442" s="35"/>
      <c r="M442" s="35"/>
      <c r="N442" s="35"/>
      <c r="O442" s="35"/>
      <c r="P442" s="22"/>
      <c r="Q442" s="18"/>
      <c r="R442" s="18"/>
      <c r="S442" s="46"/>
      <c r="T442" s="49"/>
      <c r="U442" s="49"/>
      <c r="V442" s="49"/>
      <c r="W442" s="49"/>
      <c r="X442" s="49"/>
      <c r="Y442" s="49"/>
      <c r="Z442" s="49"/>
      <c r="AA442" s="49"/>
      <c r="AB442" s="49"/>
      <c r="AC442" s="49"/>
    </row>
    <row r="443" spans="1:29" s="6" customFormat="1" x14ac:dyDescent="0.25">
      <c r="A443" s="70"/>
      <c r="B443" s="76"/>
      <c r="C443" s="35" t="s">
        <v>16</v>
      </c>
      <c r="D443" s="8">
        <f t="shared" si="168"/>
        <v>184000</v>
      </c>
      <c r="E443" s="8"/>
      <c r="F443" s="8"/>
      <c r="G443" s="8"/>
      <c r="H443" s="8"/>
      <c r="I443" s="8"/>
      <c r="J443" s="8"/>
      <c r="K443" s="8"/>
      <c r="L443" s="35"/>
      <c r="M443" s="35"/>
      <c r="N443" s="9">
        <v>184000</v>
      </c>
      <c r="O443" s="9"/>
      <c r="P443" s="62"/>
      <c r="Q443" s="18"/>
      <c r="R443" s="18"/>
      <c r="S443" s="46"/>
      <c r="T443" s="49"/>
      <c r="U443" s="49"/>
      <c r="V443" s="49"/>
      <c r="W443" s="49"/>
      <c r="X443" s="49"/>
      <c r="Y443" s="49"/>
      <c r="Z443" s="49"/>
      <c r="AA443" s="49"/>
      <c r="AB443" s="49"/>
      <c r="AC443" s="49"/>
    </row>
    <row r="444" spans="1:29" s="6" customFormat="1" ht="30" x14ac:dyDescent="0.25">
      <c r="A444" s="70"/>
      <c r="B444" s="76"/>
      <c r="C444" s="35" t="s">
        <v>17</v>
      </c>
      <c r="D444" s="8">
        <f t="shared" si="168"/>
        <v>66000</v>
      </c>
      <c r="E444" s="8"/>
      <c r="F444" s="8"/>
      <c r="G444" s="8"/>
      <c r="H444" s="8"/>
      <c r="I444" s="8"/>
      <c r="J444" s="8"/>
      <c r="K444" s="8"/>
      <c r="L444" s="35"/>
      <c r="M444" s="35"/>
      <c r="N444" s="9">
        <v>66000</v>
      </c>
      <c r="O444" s="35"/>
      <c r="P444" s="22"/>
      <c r="Q444" s="18"/>
      <c r="R444" s="18"/>
      <c r="S444" s="46"/>
      <c r="T444" s="49"/>
      <c r="U444" s="49"/>
      <c r="V444" s="49"/>
      <c r="W444" s="49"/>
      <c r="X444" s="49"/>
      <c r="Y444" s="49"/>
      <c r="Z444" s="49"/>
      <c r="AA444" s="49"/>
      <c r="AB444" s="49"/>
      <c r="AC444" s="49"/>
    </row>
    <row r="445" spans="1:29" s="6" customFormat="1" ht="30" x14ac:dyDescent="0.25">
      <c r="A445" s="71"/>
      <c r="B445" s="77"/>
      <c r="C445" s="35" t="s">
        <v>18</v>
      </c>
      <c r="D445" s="8">
        <f t="shared" si="168"/>
        <v>0</v>
      </c>
      <c r="E445" s="8"/>
      <c r="F445" s="8"/>
      <c r="G445" s="8"/>
      <c r="H445" s="8"/>
      <c r="I445" s="8"/>
      <c r="J445" s="8"/>
      <c r="K445" s="8"/>
      <c r="L445" s="35"/>
      <c r="M445" s="35"/>
      <c r="N445" s="35"/>
      <c r="O445" s="35"/>
      <c r="P445" s="22"/>
      <c r="Q445" s="18"/>
      <c r="R445" s="18"/>
      <c r="S445" s="46"/>
      <c r="T445" s="49"/>
      <c r="U445" s="49"/>
      <c r="V445" s="49"/>
      <c r="W445" s="49"/>
      <c r="X445" s="49"/>
      <c r="Y445" s="49"/>
      <c r="Z445" s="49"/>
      <c r="AA445" s="49"/>
      <c r="AB445" s="49"/>
      <c r="AC445" s="49"/>
    </row>
    <row r="446" spans="1:29" s="6" customFormat="1" x14ac:dyDescent="0.25">
      <c r="A446" s="69" t="s">
        <v>262</v>
      </c>
      <c r="B446" s="75" t="s">
        <v>169</v>
      </c>
      <c r="C446" s="35" t="s">
        <v>14</v>
      </c>
      <c r="D446" s="8">
        <f t="shared" ref="D446:D464" si="187">SUM(E446:O446)</f>
        <v>908.8</v>
      </c>
      <c r="E446" s="8">
        <f t="shared" ref="E446:O446" si="188">E447+E448+E449+E450</f>
        <v>0</v>
      </c>
      <c r="F446" s="8">
        <f t="shared" si="188"/>
        <v>0</v>
      </c>
      <c r="G446" s="8">
        <f t="shared" si="188"/>
        <v>0</v>
      </c>
      <c r="H446" s="8">
        <f t="shared" si="188"/>
        <v>0</v>
      </c>
      <c r="I446" s="8">
        <f t="shared" si="188"/>
        <v>0</v>
      </c>
      <c r="J446" s="8">
        <f t="shared" si="188"/>
        <v>908.8</v>
      </c>
      <c r="K446" s="8">
        <f t="shared" si="188"/>
        <v>0</v>
      </c>
      <c r="L446" s="8">
        <f t="shared" si="188"/>
        <v>0</v>
      </c>
      <c r="M446" s="8">
        <f t="shared" si="188"/>
        <v>0</v>
      </c>
      <c r="N446" s="8">
        <f t="shared" si="188"/>
        <v>0</v>
      </c>
      <c r="O446" s="8">
        <f t="shared" si="188"/>
        <v>0</v>
      </c>
      <c r="P446" s="23"/>
      <c r="Q446" s="18"/>
      <c r="R446" s="18"/>
      <c r="S446" s="46"/>
      <c r="T446" s="49"/>
      <c r="U446" s="49"/>
      <c r="V446" s="49"/>
      <c r="W446" s="49"/>
      <c r="X446" s="49"/>
      <c r="Y446" s="49"/>
      <c r="Z446" s="49"/>
      <c r="AA446" s="49"/>
      <c r="AB446" s="49"/>
      <c r="AC446" s="49"/>
    </row>
    <row r="447" spans="1:29" s="6" customFormat="1" x14ac:dyDescent="0.25">
      <c r="A447" s="70"/>
      <c r="B447" s="76"/>
      <c r="C447" s="35" t="s">
        <v>22</v>
      </c>
      <c r="D447" s="8">
        <f t="shared" si="187"/>
        <v>0</v>
      </c>
      <c r="E447" s="8"/>
      <c r="F447" s="8"/>
      <c r="G447" s="8"/>
      <c r="H447" s="8"/>
      <c r="I447" s="8"/>
      <c r="J447" s="8"/>
      <c r="K447" s="8"/>
      <c r="L447" s="35"/>
      <c r="M447" s="35"/>
      <c r="N447" s="35"/>
      <c r="O447" s="35"/>
      <c r="P447" s="22"/>
      <c r="Q447" s="18"/>
      <c r="R447" s="18"/>
      <c r="S447" s="46"/>
      <c r="T447" s="49"/>
      <c r="U447" s="49"/>
      <c r="V447" s="49"/>
      <c r="W447" s="49"/>
      <c r="X447" s="49"/>
      <c r="Y447" s="49"/>
      <c r="Z447" s="49"/>
      <c r="AA447" s="49"/>
      <c r="AB447" s="49"/>
      <c r="AC447" s="49"/>
    </row>
    <row r="448" spans="1:29" s="6" customFormat="1" x14ac:dyDescent="0.25">
      <c r="A448" s="70"/>
      <c r="B448" s="76"/>
      <c r="C448" s="35" t="s">
        <v>16</v>
      </c>
      <c r="D448" s="8">
        <f t="shared" si="187"/>
        <v>0</v>
      </c>
      <c r="E448" s="8"/>
      <c r="F448" s="8"/>
      <c r="G448" s="8"/>
      <c r="H448" s="8"/>
      <c r="I448" s="8"/>
      <c r="J448" s="8"/>
      <c r="K448" s="8"/>
      <c r="L448" s="35"/>
      <c r="M448" s="35"/>
      <c r="N448" s="35"/>
      <c r="O448" s="35"/>
      <c r="P448" s="22"/>
      <c r="Q448" s="18"/>
      <c r="R448" s="18"/>
      <c r="S448" s="46"/>
      <c r="T448" s="49"/>
      <c r="U448" s="49"/>
      <c r="V448" s="49"/>
      <c r="W448" s="49"/>
      <c r="X448" s="49"/>
      <c r="Y448" s="49"/>
      <c r="Z448" s="49"/>
      <c r="AA448" s="49"/>
      <c r="AB448" s="49"/>
      <c r="AC448" s="49"/>
    </row>
    <row r="449" spans="1:29" s="6" customFormat="1" ht="30" x14ac:dyDescent="0.25">
      <c r="A449" s="70"/>
      <c r="B449" s="76"/>
      <c r="C449" s="35" t="s">
        <v>17</v>
      </c>
      <c r="D449" s="8">
        <f t="shared" si="187"/>
        <v>908.8</v>
      </c>
      <c r="E449" s="8"/>
      <c r="F449" s="8"/>
      <c r="G449" s="8"/>
      <c r="H449" s="8"/>
      <c r="I449" s="8"/>
      <c r="J449" s="8">
        <v>908.8</v>
      </c>
      <c r="K449" s="8"/>
      <c r="L449" s="35"/>
      <c r="M449" s="35"/>
      <c r="N449" s="35"/>
      <c r="O449" s="35"/>
      <c r="P449" s="22"/>
      <c r="Q449" s="18"/>
      <c r="R449" s="18"/>
      <c r="S449" s="46"/>
      <c r="T449" s="49"/>
      <c r="U449" s="49"/>
      <c r="V449" s="49"/>
      <c r="W449" s="49"/>
      <c r="X449" s="49"/>
      <c r="Y449" s="49"/>
      <c r="Z449" s="49"/>
      <c r="AA449" s="49"/>
      <c r="AB449" s="49"/>
      <c r="AC449" s="49"/>
    </row>
    <row r="450" spans="1:29" s="6" customFormat="1" ht="30" x14ac:dyDescent="0.25">
      <c r="A450" s="71"/>
      <c r="B450" s="77"/>
      <c r="C450" s="35" t="s">
        <v>18</v>
      </c>
      <c r="D450" s="8">
        <f t="shared" si="187"/>
        <v>0</v>
      </c>
      <c r="E450" s="8"/>
      <c r="F450" s="8"/>
      <c r="G450" s="8"/>
      <c r="H450" s="8"/>
      <c r="I450" s="8"/>
      <c r="J450" s="8"/>
      <c r="K450" s="8"/>
      <c r="L450" s="35"/>
      <c r="M450" s="35"/>
      <c r="N450" s="35"/>
      <c r="O450" s="35"/>
      <c r="P450" s="22"/>
      <c r="Q450" s="18"/>
      <c r="R450" s="18"/>
      <c r="S450" s="46"/>
      <c r="T450" s="49"/>
      <c r="U450" s="49"/>
      <c r="V450" s="49"/>
      <c r="W450" s="49"/>
      <c r="X450" s="49"/>
      <c r="Y450" s="49"/>
      <c r="Z450" s="49"/>
      <c r="AA450" s="49"/>
      <c r="AB450" s="49"/>
      <c r="AC450" s="49"/>
    </row>
    <row r="451" spans="1:29" s="6" customFormat="1" ht="25.5" customHeight="1" x14ac:dyDescent="0.25">
      <c r="A451" s="69" t="s">
        <v>263</v>
      </c>
      <c r="B451" s="75" t="s">
        <v>170</v>
      </c>
      <c r="C451" s="35" t="s">
        <v>14</v>
      </c>
      <c r="D451" s="8">
        <f t="shared" si="187"/>
        <v>2128259.5099999998</v>
      </c>
      <c r="E451" s="8">
        <f t="shared" ref="E451:O451" si="189">E452+E453+E454+E455</f>
        <v>88262</v>
      </c>
      <c r="F451" s="8">
        <f t="shared" si="189"/>
        <v>0</v>
      </c>
      <c r="G451" s="8">
        <f t="shared" si="189"/>
        <v>10279</v>
      </c>
      <c r="H451" s="8">
        <f t="shared" si="189"/>
        <v>173997.08</v>
      </c>
      <c r="I451" s="8">
        <f t="shared" si="189"/>
        <v>163905.87</v>
      </c>
      <c r="J451" s="8">
        <f t="shared" si="189"/>
        <v>339698.2</v>
      </c>
      <c r="K451" s="8">
        <f t="shared" si="189"/>
        <v>1288.8</v>
      </c>
      <c r="L451" s="8">
        <f t="shared" si="189"/>
        <v>62220</v>
      </c>
      <c r="M451" s="8">
        <f t="shared" si="189"/>
        <v>141604.66</v>
      </c>
      <c r="N451" s="8">
        <f t="shared" si="189"/>
        <v>736604</v>
      </c>
      <c r="O451" s="8">
        <f t="shared" si="189"/>
        <v>410399.9</v>
      </c>
      <c r="P451" s="23"/>
      <c r="Q451" s="18"/>
      <c r="R451" s="18"/>
      <c r="S451" s="46"/>
      <c r="T451" s="49"/>
      <c r="U451" s="49"/>
      <c r="V451" s="49"/>
      <c r="W451" s="49"/>
      <c r="X451" s="49"/>
      <c r="Y451" s="49"/>
      <c r="Z451" s="49"/>
      <c r="AA451" s="49"/>
      <c r="AB451" s="49"/>
      <c r="AC451" s="49"/>
    </row>
    <row r="452" spans="1:29" s="6" customFormat="1" ht="21" customHeight="1" x14ac:dyDescent="0.25">
      <c r="A452" s="70"/>
      <c r="B452" s="76"/>
      <c r="C452" s="35" t="s">
        <v>22</v>
      </c>
      <c r="D452" s="8">
        <f t="shared" si="187"/>
        <v>79215.8</v>
      </c>
      <c r="E452" s="8">
        <f t="shared" ref="E452:L455" si="190">E457+E462+E467+E472+E477+E482+E487+E492+E497+E502</f>
        <v>0</v>
      </c>
      <c r="F452" s="8">
        <f t="shared" si="190"/>
        <v>0</v>
      </c>
      <c r="G452" s="8">
        <f t="shared" si="190"/>
        <v>0</v>
      </c>
      <c r="H452" s="8">
        <f t="shared" si="190"/>
        <v>79215.8</v>
      </c>
      <c r="I452" s="8">
        <f t="shared" si="190"/>
        <v>0</v>
      </c>
      <c r="J452" s="8">
        <f t="shared" si="190"/>
        <v>0</v>
      </c>
      <c r="K452" s="8">
        <f t="shared" si="190"/>
        <v>0</v>
      </c>
      <c r="L452" s="8">
        <f t="shared" si="190"/>
        <v>0</v>
      </c>
      <c r="M452" s="8">
        <f>M457+M462+M467+M472+M477+M482+M487+M492+M497+M502+M507+M512</f>
        <v>0</v>
      </c>
      <c r="N452" s="8">
        <f t="shared" ref="N452:N455" si="191">N457+N462+N467+N472+N477+N482+N487+N492+N497+N502+N507</f>
        <v>0</v>
      </c>
      <c r="O452" s="8">
        <f>O457+O462+O467+O472+O477+O482+O487+O492+O497+O502+O507+O517</f>
        <v>0</v>
      </c>
      <c r="P452" s="23"/>
      <c r="Q452" s="18"/>
      <c r="R452" s="18"/>
      <c r="S452" s="46"/>
      <c r="T452" s="49"/>
      <c r="U452" s="49"/>
      <c r="V452" s="49"/>
      <c r="W452" s="49"/>
      <c r="X452" s="49"/>
      <c r="Y452" s="49"/>
      <c r="Z452" s="49"/>
      <c r="AA452" s="49"/>
      <c r="AB452" s="49"/>
      <c r="AC452" s="49"/>
    </row>
    <row r="453" spans="1:29" s="6" customFormat="1" ht="22.5" customHeight="1" x14ac:dyDescent="0.25">
      <c r="A453" s="70"/>
      <c r="B453" s="76"/>
      <c r="C453" s="35" t="s">
        <v>16</v>
      </c>
      <c r="D453" s="8">
        <f t="shared" si="187"/>
        <v>1465415.97</v>
      </c>
      <c r="E453" s="8">
        <f t="shared" si="190"/>
        <v>43247</v>
      </c>
      <c r="F453" s="8">
        <f t="shared" si="190"/>
        <v>0</v>
      </c>
      <c r="G453" s="8">
        <f t="shared" si="190"/>
        <v>7000</v>
      </c>
      <c r="H453" s="8">
        <f t="shared" si="190"/>
        <v>59980.7</v>
      </c>
      <c r="I453" s="8">
        <f t="shared" si="190"/>
        <v>109345.77</v>
      </c>
      <c r="J453" s="8">
        <f t="shared" si="190"/>
        <v>236663.8</v>
      </c>
      <c r="K453" s="8">
        <f t="shared" si="190"/>
        <v>1288.8</v>
      </c>
      <c r="L453" s="8">
        <f t="shared" si="190"/>
        <v>59680</v>
      </c>
      <c r="M453" s="8">
        <f t="shared" ref="M453:M455" si="192">M458+M463+M468+M473+M478+M483+M488+M493+M498+M503+M508+M513</f>
        <v>104016</v>
      </c>
      <c r="N453" s="8">
        <f t="shared" si="191"/>
        <v>542140</v>
      </c>
      <c r="O453" s="8">
        <f t="shared" ref="O453:O455" si="193">O458+O463+O468+O473+O478+O483+O488+O493+O498+O503+O508+O518</f>
        <v>302053.90000000002</v>
      </c>
      <c r="P453" s="23"/>
      <c r="Q453" s="18"/>
      <c r="R453" s="18"/>
      <c r="S453" s="46"/>
      <c r="T453" s="49"/>
      <c r="U453" s="49"/>
      <c r="V453" s="49"/>
      <c r="W453" s="49"/>
      <c r="X453" s="49"/>
      <c r="Y453" s="49"/>
      <c r="Z453" s="49"/>
      <c r="AA453" s="49"/>
      <c r="AB453" s="49"/>
      <c r="AC453" s="49"/>
    </row>
    <row r="454" spans="1:29" s="6" customFormat="1" ht="30" x14ac:dyDescent="0.25">
      <c r="A454" s="70"/>
      <c r="B454" s="76"/>
      <c r="C454" s="35" t="s">
        <v>17</v>
      </c>
      <c r="D454" s="8">
        <f t="shared" si="187"/>
        <v>583627.74</v>
      </c>
      <c r="E454" s="8">
        <f t="shared" si="190"/>
        <v>45015</v>
      </c>
      <c r="F454" s="8">
        <f t="shared" si="190"/>
        <v>0</v>
      </c>
      <c r="G454" s="8">
        <f t="shared" si="190"/>
        <v>3279</v>
      </c>
      <c r="H454" s="8">
        <f t="shared" si="190"/>
        <v>34800.58</v>
      </c>
      <c r="I454" s="8">
        <f t="shared" si="190"/>
        <v>54560.1</v>
      </c>
      <c r="J454" s="8">
        <f t="shared" si="190"/>
        <v>103034.4</v>
      </c>
      <c r="K454" s="8">
        <f t="shared" si="190"/>
        <v>0</v>
      </c>
      <c r="L454" s="8">
        <f t="shared" si="190"/>
        <v>2540</v>
      </c>
      <c r="M454" s="8">
        <f t="shared" si="192"/>
        <v>37588.660000000003</v>
      </c>
      <c r="N454" s="8">
        <f t="shared" si="191"/>
        <v>194464</v>
      </c>
      <c r="O454" s="8">
        <f t="shared" si="193"/>
        <v>108346</v>
      </c>
      <c r="P454" s="23"/>
      <c r="Q454" s="18"/>
      <c r="R454" s="18"/>
      <c r="S454" s="46"/>
      <c r="T454" s="49"/>
      <c r="U454" s="49"/>
      <c r="V454" s="49"/>
      <c r="W454" s="49"/>
      <c r="X454" s="49"/>
      <c r="Y454" s="49"/>
      <c r="Z454" s="49"/>
      <c r="AA454" s="49"/>
      <c r="AB454" s="49"/>
      <c r="AC454" s="49"/>
    </row>
    <row r="455" spans="1:29" s="6" customFormat="1" ht="30" x14ac:dyDescent="0.25">
      <c r="A455" s="71"/>
      <c r="B455" s="77"/>
      <c r="C455" s="35" t="s">
        <v>18</v>
      </c>
      <c r="D455" s="8">
        <f t="shared" si="187"/>
        <v>0</v>
      </c>
      <c r="E455" s="8">
        <f t="shared" si="190"/>
        <v>0</v>
      </c>
      <c r="F455" s="8">
        <f t="shared" si="190"/>
        <v>0</v>
      </c>
      <c r="G455" s="8">
        <f t="shared" si="190"/>
        <v>0</v>
      </c>
      <c r="H455" s="8">
        <f t="shared" si="190"/>
        <v>0</v>
      </c>
      <c r="I455" s="8">
        <f t="shared" si="190"/>
        <v>0</v>
      </c>
      <c r="J455" s="8">
        <f t="shared" si="190"/>
        <v>0</v>
      </c>
      <c r="K455" s="8">
        <f t="shared" si="190"/>
        <v>0</v>
      </c>
      <c r="L455" s="8">
        <f t="shared" si="190"/>
        <v>0</v>
      </c>
      <c r="M455" s="8">
        <f t="shared" si="192"/>
        <v>0</v>
      </c>
      <c r="N455" s="8">
        <f t="shared" si="191"/>
        <v>0</v>
      </c>
      <c r="O455" s="8">
        <f t="shared" si="193"/>
        <v>0</v>
      </c>
      <c r="P455" s="23"/>
      <c r="Q455" s="18"/>
      <c r="R455" s="18"/>
      <c r="S455" s="46"/>
      <c r="T455" s="49"/>
      <c r="U455" s="49"/>
      <c r="V455" s="49"/>
      <c r="W455" s="49"/>
      <c r="X455" s="49"/>
      <c r="Y455" s="49"/>
      <c r="Z455" s="49"/>
      <c r="AA455" s="49"/>
      <c r="AB455" s="49"/>
      <c r="AC455" s="49"/>
    </row>
    <row r="456" spans="1:29" s="6" customFormat="1" ht="27" customHeight="1" x14ac:dyDescent="0.25">
      <c r="A456" s="69" t="s">
        <v>264</v>
      </c>
      <c r="B456" s="75" t="s">
        <v>171</v>
      </c>
      <c r="C456" s="35" t="s">
        <v>14</v>
      </c>
      <c r="D456" s="8">
        <f t="shared" si="187"/>
        <v>199945.85</v>
      </c>
      <c r="E456" s="8">
        <f t="shared" ref="E456:O456" si="194">E457+E458+E459+E460</f>
        <v>4843</v>
      </c>
      <c r="F456" s="8">
        <f t="shared" si="194"/>
        <v>0</v>
      </c>
      <c r="G456" s="8">
        <f t="shared" si="194"/>
        <v>10279</v>
      </c>
      <c r="H456" s="8">
        <f t="shared" si="194"/>
        <v>166397.07999999999</v>
      </c>
      <c r="I456" s="8">
        <f t="shared" si="194"/>
        <v>18426.77</v>
      </c>
      <c r="J456" s="8">
        <f t="shared" si="194"/>
        <v>0</v>
      </c>
      <c r="K456" s="8">
        <f t="shared" si="194"/>
        <v>0</v>
      </c>
      <c r="L456" s="8">
        <f t="shared" si="194"/>
        <v>0</v>
      </c>
      <c r="M456" s="8">
        <f t="shared" si="194"/>
        <v>0</v>
      </c>
      <c r="N456" s="8">
        <f t="shared" si="194"/>
        <v>0</v>
      </c>
      <c r="O456" s="8">
        <f t="shared" si="194"/>
        <v>0</v>
      </c>
      <c r="P456" s="23"/>
      <c r="Q456" s="18"/>
      <c r="R456" s="18"/>
      <c r="S456" s="46"/>
      <c r="T456" s="49"/>
      <c r="U456" s="49"/>
      <c r="V456" s="49"/>
      <c r="W456" s="49"/>
      <c r="X456" s="49"/>
      <c r="Y456" s="49"/>
      <c r="Z456" s="49"/>
      <c r="AA456" s="49"/>
      <c r="AB456" s="49"/>
      <c r="AC456" s="49"/>
    </row>
    <row r="457" spans="1:29" s="6" customFormat="1" ht="21.75" customHeight="1" x14ac:dyDescent="0.25">
      <c r="A457" s="70"/>
      <c r="B457" s="76"/>
      <c r="C457" s="35" t="s">
        <v>22</v>
      </c>
      <c r="D457" s="8">
        <f t="shared" si="187"/>
        <v>79215.8</v>
      </c>
      <c r="E457" s="8"/>
      <c r="F457" s="8"/>
      <c r="G457" s="8"/>
      <c r="H457" s="8">
        <v>79215.8</v>
      </c>
      <c r="I457" s="8"/>
      <c r="J457" s="8"/>
      <c r="K457" s="8"/>
      <c r="L457" s="35"/>
      <c r="M457" s="35"/>
      <c r="N457" s="35"/>
      <c r="O457" s="35"/>
      <c r="P457" s="22"/>
      <c r="Q457" s="18"/>
      <c r="R457" s="18"/>
      <c r="S457" s="46"/>
      <c r="T457" s="49"/>
      <c r="U457" s="49"/>
      <c r="V457" s="49"/>
      <c r="W457" s="49"/>
      <c r="X457" s="49"/>
      <c r="Y457" s="49"/>
      <c r="Z457" s="49"/>
      <c r="AA457" s="49"/>
      <c r="AB457" s="49"/>
      <c r="AC457" s="49"/>
    </row>
    <row r="458" spans="1:29" s="6" customFormat="1" ht="22.5" customHeight="1" x14ac:dyDescent="0.25">
      <c r="A458" s="70"/>
      <c r="B458" s="76"/>
      <c r="C458" s="35" t="s">
        <v>16</v>
      </c>
      <c r="D458" s="8">
        <f t="shared" si="187"/>
        <v>75530.47</v>
      </c>
      <c r="E458" s="8"/>
      <c r="F458" s="8"/>
      <c r="G458" s="8">
        <v>7000</v>
      </c>
      <c r="H458" s="8">
        <v>59980.7</v>
      </c>
      <c r="I458" s="8">
        <v>8549.77</v>
      </c>
      <c r="J458" s="8"/>
      <c r="K458" s="8"/>
      <c r="L458" s="35"/>
      <c r="M458" s="35"/>
      <c r="N458" s="35"/>
      <c r="O458" s="35"/>
      <c r="P458" s="22"/>
      <c r="Q458" s="18"/>
      <c r="R458" s="18"/>
      <c r="S458" s="46"/>
      <c r="T458" s="49"/>
      <c r="U458" s="49"/>
      <c r="V458" s="49"/>
      <c r="W458" s="49"/>
      <c r="X458" s="49"/>
      <c r="Y458" s="49"/>
      <c r="Z458" s="49"/>
      <c r="AA458" s="49"/>
      <c r="AB458" s="49"/>
      <c r="AC458" s="49"/>
    </row>
    <row r="459" spans="1:29" s="6" customFormat="1" ht="35.25" customHeight="1" x14ac:dyDescent="0.25">
      <c r="A459" s="70"/>
      <c r="B459" s="76"/>
      <c r="C459" s="35" t="s">
        <v>17</v>
      </c>
      <c r="D459" s="8">
        <f t="shared" si="187"/>
        <v>45199.58</v>
      </c>
      <c r="E459" s="8">
        <v>4843</v>
      </c>
      <c r="F459" s="8"/>
      <c r="G459" s="8">
        <v>3279</v>
      </c>
      <c r="H459" s="8">
        <v>27200.58</v>
      </c>
      <c r="I459" s="8">
        <v>9877</v>
      </c>
      <c r="J459" s="8"/>
      <c r="K459" s="8"/>
      <c r="L459" s="35"/>
      <c r="M459" s="35"/>
      <c r="N459" s="35"/>
      <c r="O459" s="35"/>
      <c r="P459" s="22"/>
      <c r="Q459" s="18"/>
      <c r="R459" s="18"/>
      <c r="S459" s="46"/>
      <c r="T459" s="49"/>
      <c r="U459" s="49"/>
      <c r="V459" s="49"/>
      <c r="W459" s="49"/>
      <c r="X459" s="49"/>
      <c r="Y459" s="49"/>
      <c r="Z459" s="49"/>
      <c r="AA459" s="49"/>
      <c r="AB459" s="49"/>
      <c r="AC459" s="49"/>
    </row>
    <row r="460" spans="1:29" s="6" customFormat="1" ht="30" x14ac:dyDescent="0.25">
      <c r="A460" s="71"/>
      <c r="B460" s="77"/>
      <c r="C460" s="35" t="s">
        <v>18</v>
      </c>
      <c r="D460" s="8">
        <f t="shared" si="187"/>
        <v>0</v>
      </c>
      <c r="E460" s="8"/>
      <c r="F460" s="8"/>
      <c r="G460" s="8"/>
      <c r="H460" s="8"/>
      <c r="I460" s="8"/>
      <c r="J460" s="8"/>
      <c r="K460" s="8"/>
      <c r="L460" s="35"/>
      <c r="M460" s="35"/>
      <c r="N460" s="35"/>
      <c r="O460" s="35"/>
      <c r="P460" s="22"/>
      <c r="Q460" s="18"/>
      <c r="R460" s="18"/>
      <c r="S460" s="46"/>
      <c r="T460" s="49"/>
      <c r="U460" s="49"/>
      <c r="V460" s="49"/>
      <c r="W460" s="49"/>
      <c r="X460" s="49"/>
      <c r="Y460" s="49"/>
      <c r="Z460" s="49"/>
      <c r="AA460" s="49"/>
      <c r="AB460" s="49"/>
      <c r="AC460" s="49"/>
    </row>
    <row r="461" spans="1:29" s="6" customFormat="1" ht="27" customHeight="1" x14ac:dyDescent="0.25">
      <c r="A461" s="78" t="s">
        <v>265</v>
      </c>
      <c r="B461" s="81" t="s">
        <v>172</v>
      </c>
      <c r="C461" s="35" t="s">
        <v>14</v>
      </c>
      <c r="D461" s="8">
        <f t="shared" si="187"/>
        <v>83419</v>
      </c>
      <c r="E461" s="8">
        <f t="shared" ref="E461:O461" si="195">E462+E463+E464+E465</f>
        <v>83419</v>
      </c>
      <c r="F461" s="8">
        <f t="shared" si="195"/>
        <v>0</v>
      </c>
      <c r="G461" s="8">
        <f t="shared" si="195"/>
        <v>0</v>
      </c>
      <c r="H461" s="8">
        <f t="shared" si="195"/>
        <v>0</v>
      </c>
      <c r="I461" s="8">
        <f t="shared" si="195"/>
        <v>0</v>
      </c>
      <c r="J461" s="8">
        <f t="shared" si="195"/>
        <v>0</v>
      </c>
      <c r="K461" s="8">
        <f t="shared" si="195"/>
        <v>0</v>
      </c>
      <c r="L461" s="8">
        <f t="shared" si="195"/>
        <v>0</v>
      </c>
      <c r="M461" s="8">
        <f t="shared" si="195"/>
        <v>0</v>
      </c>
      <c r="N461" s="8">
        <f t="shared" si="195"/>
        <v>0</v>
      </c>
      <c r="O461" s="8">
        <f t="shared" si="195"/>
        <v>0</v>
      </c>
      <c r="P461" s="23"/>
      <c r="Q461" s="18"/>
      <c r="R461" s="18"/>
      <c r="S461" s="46"/>
      <c r="T461" s="49"/>
      <c r="U461" s="49"/>
      <c r="V461" s="49"/>
      <c r="W461" s="49"/>
      <c r="X461" s="49"/>
      <c r="Y461" s="49"/>
      <c r="Z461" s="49"/>
      <c r="AA461" s="49"/>
      <c r="AB461" s="49"/>
      <c r="AC461" s="49"/>
    </row>
    <row r="462" spans="1:29" s="6" customFormat="1" ht="30" customHeight="1" x14ac:dyDescent="0.25">
      <c r="A462" s="79"/>
      <c r="B462" s="82"/>
      <c r="C462" s="35" t="s">
        <v>22</v>
      </c>
      <c r="D462" s="8">
        <f t="shared" si="187"/>
        <v>0</v>
      </c>
      <c r="E462" s="8"/>
      <c r="F462" s="8"/>
      <c r="G462" s="8"/>
      <c r="H462" s="8"/>
      <c r="I462" s="8"/>
      <c r="J462" s="8"/>
      <c r="K462" s="8"/>
      <c r="L462" s="35"/>
      <c r="M462" s="35"/>
      <c r="N462" s="35"/>
      <c r="O462" s="35"/>
      <c r="P462" s="22"/>
      <c r="Q462" s="18"/>
      <c r="R462" s="18"/>
      <c r="S462" s="46"/>
      <c r="T462" s="49"/>
      <c r="U462" s="49"/>
      <c r="V462" s="49"/>
      <c r="W462" s="49"/>
      <c r="X462" s="49"/>
      <c r="Y462" s="49"/>
      <c r="Z462" s="49"/>
      <c r="AA462" s="49"/>
      <c r="AB462" s="49"/>
      <c r="AC462" s="49"/>
    </row>
    <row r="463" spans="1:29" s="6" customFormat="1" ht="23.25" customHeight="1" x14ac:dyDescent="0.25">
      <c r="A463" s="79"/>
      <c r="B463" s="82"/>
      <c r="C463" s="35" t="s">
        <v>16</v>
      </c>
      <c r="D463" s="8">
        <f t="shared" si="187"/>
        <v>43247</v>
      </c>
      <c r="E463" s="8">
        <v>43247</v>
      </c>
      <c r="F463" s="8"/>
      <c r="G463" s="8"/>
      <c r="H463" s="8"/>
      <c r="I463" s="8"/>
      <c r="J463" s="8"/>
      <c r="K463" s="8"/>
      <c r="L463" s="35"/>
      <c r="M463" s="35"/>
      <c r="N463" s="35"/>
      <c r="O463" s="35"/>
      <c r="P463" s="22"/>
      <c r="Q463" s="18"/>
      <c r="R463" s="18"/>
      <c r="S463" s="46"/>
      <c r="T463" s="49"/>
      <c r="U463" s="49"/>
      <c r="V463" s="49"/>
      <c r="W463" s="49"/>
      <c r="X463" s="49"/>
      <c r="Y463" s="49"/>
      <c r="Z463" s="49"/>
      <c r="AA463" s="49"/>
      <c r="AB463" s="49"/>
      <c r="AC463" s="49"/>
    </row>
    <row r="464" spans="1:29" s="6" customFormat="1" ht="30" x14ac:dyDescent="0.25">
      <c r="A464" s="79"/>
      <c r="B464" s="82"/>
      <c r="C464" s="35" t="s">
        <v>17</v>
      </c>
      <c r="D464" s="8">
        <f t="shared" si="187"/>
        <v>40172</v>
      </c>
      <c r="E464" s="8">
        <v>40172</v>
      </c>
      <c r="F464" s="8"/>
      <c r="G464" s="8"/>
      <c r="H464" s="8"/>
      <c r="I464" s="8"/>
      <c r="J464" s="8"/>
      <c r="K464" s="8"/>
      <c r="L464" s="35"/>
      <c r="M464" s="35"/>
      <c r="N464" s="35"/>
      <c r="O464" s="35"/>
      <c r="P464" s="22"/>
      <c r="Q464" s="18"/>
      <c r="R464" s="18"/>
      <c r="S464" s="46"/>
      <c r="T464" s="49"/>
      <c r="U464" s="49"/>
      <c r="V464" s="49"/>
      <c r="W464" s="49"/>
      <c r="X464" s="49"/>
      <c r="Y464" s="49"/>
      <c r="Z464" s="49"/>
      <c r="AA464" s="49"/>
      <c r="AB464" s="49"/>
      <c r="AC464" s="49"/>
    </row>
    <row r="465" spans="1:29" s="6" customFormat="1" ht="30" x14ac:dyDescent="0.25">
      <c r="A465" s="80"/>
      <c r="B465" s="83"/>
      <c r="C465" s="35" t="s">
        <v>18</v>
      </c>
      <c r="D465" s="8">
        <f t="shared" ref="D465:D528" si="196">SUM(E465:O465)</f>
        <v>0</v>
      </c>
      <c r="E465" s="8"/>
      <c r="F465" s="8"/>
      <c r="G465" s="8"/>
      <c r="H465" s="8"/>
      <c r="I465" s="8"/>
      <c r="J465" s="8"/>
      <c r="K465" s="8"/>
      <c r="L465" s="35"/>
      <c r="M465" s="35"/>
      <c r="N465" s="35"/>
      <c r="O465" s="35"/>
      <c r="P465" s="22"/>
      <c r="Q465" s="18"/>
      <c r="R465" s="18"/>
      <c r="S465" s="46"/>
      <c r="T465" s="49"/>
      <c r="U465" s="49"/>
      <c r="V465" s="49"/>
      <c r="W465" s="49"/>
      <c r="X465" s="49"/>
      <c r="Y465" s="49"/>
      <c r="Z465" s="49"/>
      <c r="AA465" s="49"/>
      <c r="AB465" s="49"/>
      <c r="AC465" s="49"/>
    </row>
    <row r="466" spans="1:29" s="6" customFormat="1" x14ac:dyDescent="0.25">
      <c r="A466" s="69" t="s">
        <v>266</v>
      </c>
      <c r="B466" s="75" t="s">
        <v>173</v>
      </c>
      <c r="C466" s="35" t="s">
        <v>14</v>
      </c>
      <c r="D466" s="8">
        <f t="shared" si="196"/>
        <v>237605</v>
      </c>
      <c r="E466" s="8">
        <f t="shared" ref="E466:O466" si="197">E467+E468+E469+E470</f>
        <v>0</v>
      </c>
      <c r="F466" s="8">
        <f t="shared" si="197"/>
        <v>0</v>
      </c>
      <c r="G466" s="8">
        <f t="shared" si="197"/>
        <v>0</v>
      </c>
      <c r="H466" s="8">
        <f t="shared" si="197"/>
        <v>3300</v>
      </c>
      <c r="I466" s="8">
        <f t="shared" si="197"/>
        <v>73916.800000000003</v>
      </c>
      <c r="J466" s="8">
        <f t="shared" si="197"/>
        <v>159099.4</v>
      </c>
      <c r="K466" s="8">
        <f t="shared" si="197"/>
        <v>1288.8</v>
      </c>
      <c r="L466" s="8">
        <f t="shared" si="197"/>
        <v>0</v>
      </c>
      <c r="M466" s="8">
        <f t="shared" si="197"/>
        <v>0</v>
      </c>
      <c r="N466" s="8">
        <f t="shared" si="197"/>
        <v>0</v>
      </c>
      <c r="O466" s="8">
        <f t="shared" si="197"/>
        <v>0</v>
      </c>
      <c r="P466" s="23"/>
      <c r="Q466" s="18"/>
      <c r="R466" s="18"/>
      <c r="S466" s="46"/>
      <c r="T466" s="49"/>
      <c r="U466" s="49"/>
      <c r="V466" s="49"/>
      <c r="W466" s="49"/>
      <c r="X466" s="49"/>
      <c r="Y466" s="49"/>
      <c r="Z466" s="49"/>
      <c r="AA466" s="49"/>
      <c r="AB466" s="49"/>
      <c r="AC466" s="49"/>
    </row>
    <row r="467" spans="1:29" s="6" customFormat="1" x14ac:dyDescent="0.25">
      <c r="A467" s="70"/>
      <c r="B467" s="76"/>
      <c r="C467" s="35" t="s">
        <v>22</v>
      </c>
      <c r="D467" s="8">
        <f t="shared" si="196"/>
        <v>0</v>
      </c>
      <c r="E467" s="8"/>
      <c r="F467" s="8"/>
      <c r="G467" s="8"/>
      <c r="H467" s="8"/>
      <c r="I467" s="8"/>
      <c r="J467" s="8"/>
      <c r="K467" s="8">
        <v>0</v>
      </c>
      <c r="L467" s="35"/>
      <c r="M467" s="35"/>
      <c r="N467" s="35"/>
      <c r="O467" s="35"/>
      <c r="P467" s="22"/>
      <c r="Q467" s="18"/>
      <c r="R467" s="18"/>
      <c r="S467" s="46"/>
      <c r="T467" s="49"/>
      <c r="U467" s="49"/>
      <c r="V467" s="49"/>
      <c r="W467" s="49"/>
      <c r="X467" s="49"/>
      <c r="Y467" s="49"/>
      <c r="Z467" s="49"/>
      <c r="AA467" s="49"/>
      <c r="AB467" s="49"/>
      <c r="AC467" s="49"/>
    </row>
    <row r="468" spans="1:29" s="6" customFormat="1" x14ac:dyDescent="0.25">
      <c r="A468" s="70"/>
      <c r="B468" s="76"/>
      <c r="C468" s="35" t="s">
        <v>16</v>
      </c>
      <c r="D468" s="8">
        <f t="shared" si="196"/>
        <v>166320.1</v>
      </c>
      <c r="E468" s="8"/>
      <c r="F468" s="8"/>
      <c r="G468" s="8"/>
      <c r="H468" s="8"/>
      <c r="I468" s="9">
        <v>51275.3</v>
      </c>
      <c r="J468" s="8">
        <v>113756</v>
      </c>
      <c r="K468" s="8">
        <v>1288.8</v>
      </c>
      <c r="L468" s="35"/>
      <c r="M468" s="35"/>
      <c r="N468" s="35"/>
      <c r="O468" s="35"/>
      <c r="P468" s="22"/>
      <c r="Q468" s="18"/>
      <c r="R468" s="18"/>
      <c r="S468" s="46"/>
      <c r="T468" s="49"/>
      <c r="U468" s="49"/>
      <c r="V468" s="49"/>
      <c r="W468" s="49"/>
      <c r="X468" s="49"/>
      <c r="Y468" s="49"/>
      <c r="Z468" s="49"/>
      <c r="AA468" s="49"/>
      <c r="AB468" s="49"/>
      <c r="AC468" s="49"/>
    </row>
    <row r="469" spans="1:29" s="6" customFormat="1" ht="30" x14ac:dyDescent="0.25">
      <c r="A469" s="70"/>
      <c r="B469" s="76"/>
      <c r="C469" s="35" t="s">
        <v>17</v>
      </c>
      <c r="D469" s="8">
        <f t="shared" si="196"/>
        <v>71284.899999999994</v>
      </c>
      <c r="E469" s="8"/>
      <c r="F469" s="8"/>
      <c r="G469" s="8"/>
      <c r="H469" s="8">
        <v>3300</v>
      </c>
      <c r="I469" s="8">
        <v>22641.5</v>
      </c>
      <c r="J469" s="8">
        <v>45343.4</v>
      </c>
      <c r="K469" s="8">
        <v>0</v>
      </c>
      <c r="L469" s="35"/>
      <c r="M469" s="35"/>
      <c r="N469" s="35"/>
      <c r="O469" s="35"/>
      <c r="P469" s="22"/>
      <c r="Q469" s="18"/>
      <c r="R469" s="18"/>
      <c r="S469" s="46"/>
      <c r="T469" s="49"/>
      <c r="U469" s="49"/>
      <c r="V469" s="49"/>
      <c r="W469" s="49"/>
      <c r="X469" s="49"/>
      <c r="Y469" s="49"/>
      <c r="Z469" s="49"/>
      <c r="AA469" s="49"/>
      <c r="AB469" s="49"/>
      <c r="AC469" s="49"/>
    </row>
    <row r="470" spans="1:29" s="6" customFormat="1" ht="30" x14ac:dyDescent="0.25">
      <c r="A470" s="71"/>
      <c r="B470" s="77"/>
      <c r="C470" s="35" t="s">
        <v>18</v>
      </c>
      <c r="D470" s="8">
        <f t="shared" si="196"/>
        <v>0</v>
      </c>
      <c r="E470" s="8"/>
      <c r="F470" s="8"/>
      <c r="G470" s="8"/>
      <c r="H470" s="8"/>
      <c r="I470" s="8"/>
      <c r="J470" s="8"/>
      <c r="K470" s="8">
        <v>0</v>
      </c>
      <c r="L470" s="35"/>
      <c r="M470" s="35"/>
      <c r="N470" s="35"/>
      <c r="O470" s="35"/>
      <c r="P470" s="22"/>
      <c r="Q470" s="18"/>
      <c r="R470" s="18"/>
      <c r="S470" s="46"/>
      <c r="T470" s="49"/>
      <c r="U470" s="49"/>
      <c r="V470" s="49"/>
      <c r="W470" s="49"/>
      <c r="X470" s="49"/>
      <c r="Y470" s="49"/>
      <c r="Z470" s="49"/>
      <c r="AA470" s="49"/>
      <c r="AB470" s="49"/>
      <c r="AC470" s="49"/>
    </row>
    <row r="471" spans="1:29" s="6" customFormat="1" x14ac:dyDescent="0.25">
      <c r="A471" s="69" t="s">
        <v>267</v>
      </c>
      <c r="B471" s="75" t="s">
        <v>174</v>
      </c>
      <c r="C471" s="35" t="s">
        <v>14</v>
      </c>
      <c r="D471" s="8">
        <f t="shared" si="196"/>
        <v>247641.3</v>
      </c>
      <c r="E471" s="8">
        <f t="shared" ref="E471:O471" si="198">E472+E473+E474+E475</f>
        <v>0</v>
      </c>
      <c r="F471" s="8">
        <f t="shared" si="198"/>
        <v>0</v>
      </c>
      <c r="G471" s="8">
        <f t="shared" si="198"/>
        <v>0</v>
      </c>
      <c r="H471" s="8">
        <f t="shared" si="198"/>
        <v>4300</v>
      </c>
      <c r="I471" s="8">
        <f t="shared" si="198"/>
        <v>71542.3</v>
      </c>
      <c r="J471" s="8">
        <f t="shared" si="198"/>
        <v>171799</v>
      </c>
      <c r="K471" s="8">
        <f t="shared" si="198"/>
        <v>0</v>
      </c>
      <c r="L471" s="8">
        <f t="shared" si="198"/>
        <v>0</v>
      </c>
      <c r="M471" s="8">
        <f t="shared" si="198"/>
        <v>0</v>
      </c>
      <c r="N471" s="8">
        <f t="shared" si="198"/>
        <v>0</v>
      </c>
      <c r="O471" s="8">
        <f t="shared" si="198"/>
        <v>0</v>
      </c>
      <c r="P471" s="23"/>
      <c r="Q471" s="18"/>
      <c r="R471" s="18"/>
      <c r="S471" s="46"/>
      <c r="T471" s="49"/>
      <c r="U471" s="49"/>
      <c r="V471" s="49"/>
      <c r="W471" s="49"/>
      <c r="X471" s="49"/>
      <c r="Y471" s="49"/>
      <c r="Z471" s="49"/>
      <c r="AA471" s="49"/>
      <c r="AB471" s="49"/>
      <c r="AC471" s="49"/>
    </row>
    <row r="472" spans="1:29" s="6" customFormat="1" x14ac:dyDescent="0.25">
      <c r="A472" s="70"/>
      <c r="B472" s="76"/>
      <c r="C472" s="35" t="s">
        <v>22</v>
      </c>
      <c r="D472" s="8">
        <f t="shared" si="196"/>
        <v>0</v>
      </c>
      <c r="E472" s="8"/>
      <c r="F472" s="8"/>
      <c r="G472" s="8"/>
      <c r="H472" s="8"/>
      <c r="I472" s="8"/>
      <c r="J472" s="8"/>
      <c r="K472" s="8"/>
      <c r="L472" s="35"/>
      <c r="M472" s="35"/>
      <c r="N472" s="35"/>
      <c r="O472" s="35"/>
      <c r="P472" s="22"/>
      <c r="Q472" s="18"/>
      <c r="R472" s="18"/>
      <c r="S472" s="46"/>
      <c r="T472" s="49"/>
      <c r="U472" s="49"/>
      <c r="V472" s="49"/>
      <c r="W472" s="49"/>
      <c r="X472" s="49"/>
      <c r="Y472" s="49"/>
      <c r="Z472" s="49"/>
      <c r="AA472" s="49"/>
      <c r="AB472" s="49"/>
      <c r="AC472" s="49"/>
    </row>
    <row r="473" spans="1:29" s="6" customFormat="1" x14ac:dyDescent="0.25">
      <c r="A473" s="70"/>
      <c r="B473" s="76"/>
      <c r="C473" s="35" t="s">
        <v>16</v>
      </c>
      <c r="D473" s="8">
        <f t="shared" si="196"/>
        <v>172357</v>
      </c>
      <c r="E473" s="8"/>
      <c r="F473" s="8"/>
      <c r="G473" s="8"/>
      <c r="H473" s="8"/>
      <c r="I473" s="9">
        <v>49520.7</v>
      </c>
      <c r="J473" s="8">
        <v>122836.3</v>
      </c>
      <c r="K473" s="8"/>
      <c r="L473" s="35"/>
      <c r="M473" s="35"/>
      <c r="N473" s="35"/>
      <c r="O473" s="35"/>
      <c r="P473" s="22"/>
      <c r="Q473" s="18"/>
      <c r="R473" s="18"/>
      <c r="S473" s="46"/>
      <c r="T473" s="49"/>
      <c r="U473" s="49"/>
      <c r="V473" s="49"/>
      <c r="W473" s="49"/>
      <c r="X473" s="49"/>
      <c r="Y473" s="49"/>
      <c r="Z473" s="49"/>
      <c r="AA473" s="49"/>
      <c r="AB473" s="49"/>
      <c r="AC473" s="49"/>
    </row>
    <row r="474" spans="1:29" s="6" customFormat="1" ht="30" x14ac:dyDescent="0.25">
      <c r="A474" s="70"/>
      <c r="B474" s="76"/>
      <c r="C474" s="35" t="s">
        <v>17</v>
      </c>
      <c r="D474" s="8">
        <f t="shared" si="196"/>
        <v>75284.3</v>
      </c>
      <c r="E474" s="8"/>
      <c r="F474" s="8"/>
      <c r="G474" s="8"/>
      <c r="H474" s="8">
        <v>4300</v>
      </c>
      <c r="I474" s="8">
        <v>22021.599999999999</v>
      </c>
      <c r="J474" s="8">
        <v>48962.7</v>
      </c>
      <c r="K474" s="8"/>
      <c r="L474" s="35"/>
      <c r="M474" s="35"/>
      <c r="N474" s="35"/>
      <c r="O474" s="35"/>
      <c r="P474" s="22"/>
      <c r="Q474" s="18"/>
      <c r="R474" s="18"/>
      <c r="S474" s="46"/>
      <c r="T474" s="49"/>
      <c r="U474" s="49"/>
      <c r="V474" s="49"/>
      <c r="W474" s="49"/>
      <c r="X474" s="49"/>
      <c r="Y474" s="49"/>
      <c r="Z474" s="49"/>
      <c r="AA474" s="49"/>
      <c r="AB474" s="49"/>
      <c r="AC474" s="49"/>
    </row>
    <row r="475" spans="1:29" s="6" customFormat="1" ht="30" x14ac:dyDescent="0.25">
      <c r="A475" s="71"/>
      <c r="B475" s="77"/>
      <c r="C475" s="35" t="s">
        <v>18</v>
      </c>
      <c r="D475" s="8">
        <f t="shared" si="196"/>
        <v>0</v>
      </c>
      <c r="E475" s="8"/>
      <c r="F475" s="8"/>
      <c r="G475" s="8"/>
      <c r="H475" s="8"/>
      <c r="I475" s="8"/>
      <c r="J475" s="8"/>
      <c r="K475" s="8"/>
      <c r="L475" s="35"/>
      <c r="M475" s="35"/>
      <c r="N475" s="35"/>
      <c r="O475" s="35"/>
      <c r="P475" s="22"/>
      <c r="Q475" s="18"/>
      <c r="R475" s="18"/>
      <c r="S475" s="46"/>
      <c r="T475" s="49"/>
      <c r="U475" s="49"/>
      <c r="V475" s="49"/>
      <c r="W475" s="49"/>
      <c r="X475" s="49"/>
      <c r="Y475" s="49"/>
      <c r="Z475" s="49"/>
      <c r="AA475" s="49"/>
      <c r="AB475" s="49"/>
      <c r="AC475" s="49"/>
    </row>
    <row r="476" spans="1:29" s="6" customFormat="1" x14ac:dyDescent="0.25">
      <c r="A476" s="69" t="s">
        <v>268</v>
      </c>
      <c r="B476" s="75" t="s">
        <v>175</v>
      </c>
      <c r="C476" s="35" t="s">
        <v>14</v>
      </c>
      <c r="D476" s="8">
        <f t="shared" si="196"/>
        <v>4010</v>
      </c>
      <c r="E476" s="8">
        <f t="shared" ref="E476:O476" si="199">E477+E478+E479+E480</f>
        <v>0</v>
      </c>
      <c r="F476" s="8">
        <f t="shared" si="199"/>
        <v>0</v>
      </c>
      <c r="G476" s="8">
        <f t="shared" si="199"/>
        <v>0</v>
      </c>
      <c r="H476" s="8">
        <f t="shared" si="199"/>
        <v>0</v>
      </c>
      <c r="I476" s="8">
        <f t="shared" si="199"/>
        <v>10</v>
      </c>
      <c r="J476" s="8">
        <f t="shared" si="199"/>
        <v>4000</v>
      </c>
      <c r="K476" s="8">
        <f t="shared" si="199"/>
        <v>0</v>
      </c>
      <c r="L476" s="8">
        <f t="shared" si="199"/>
        <v>0</v>
      </c>
      <c r="M476" s="8">
        <f t="shared" si="199"/>
        <v>0</v>
      </c>
      <c r="N476" s="8">
        <f t="shared" si="199"/>
        <v>0</v>
      </c>
      <c r="O476" s="8">
        <f t="shared" si="199"/>
        <v>0</v>
      </c>
      <c r="P476" s="23"/>
      <c r="Q476" s="18"/>
      <c r="R476" s="18"/>
      <c r="S476" s="46"/>
      <c r="T476" s="49"/>
      <c r="U476" s="49"/>
      <c r="V476" s="49"/>
      <c r="W476" s="49"/>
      <c r="X476" s="49"/>
      <c r="Y476" s="49"/>
      <c r="Z476" s="49"/>
      <c r="AA476" s="49"/>
      <c r="AB476" s="49"/>
      <c r="AC476" s="49"/>
    </row>
    <row r="477" spans="1:29" s="6" customFormat="1" x14ac:dyDescent="0.25">
      <c r="A477" s="70"/>
      <c r="B477" s="76"/>
      <c r="C477" s="35" t="s">
        <v>22</v>
      </c>
      <c r="D477" s="8">
        <f t="shared" si="196"/>
        <v>0</v>
      </c>
      <c r="E477" s="8"/>
      <c r="F477" s="8"/>
      <c r="G477" s="8"/>
      <c r="H477" s="8"/>
      <c r="I477" s="8"/>
      <c r="J477" s="8"/>
      <c r="K477" s="8"/>
      <c r="L477" s="35"/>
      <c r="M477" s="35"/>
      <c r="N477" s="35"/>
      <c r="O477" s="35"/>
      <c r="P477" s="22"/>
      <c r="Q477" s="18"/>
      <c r="R477" s="18"/>
      <c r="S477" s="46"/>
      <c r="T477" s="49"/>
      <c r="U477" s="49"/>
      <c r="V477" s="49"/>
      <c r="W477" s="49"/>
      <c r="X477" s="49"/>
      <c r="Y477" s="49"/>
      <c r="Z477" s="49"/>
      <c r="AA477" s="49"/>
      <c r="AB477" s="49"/>
      <c r="AC477" s="49"/>
    </row>
    <row r="478" spans="1:29" s="6" customFormat="1" x14ac:dyDescent="0.25">
      <c r="A478" s="70"/>
      <c r="B478" s="76"/>
      <c r="C478" s="35" t="s">
        <v>16</v>
      </c>
      <c r="D478" s="8">
        <f t="shared" si="196"/>
        <v>0</v>
      </c>
      <c r="E478" s="8"/>
      <c r="F478" s="8"/>
      <c r="G478" s="8"/>
      <c r="H478" s="8"/>
      <c r="I478" s="8"/>
      <c r="J478" s="8"/>
      <c r="K478" s="8"/>
      <c r="L478" s="35"/>
      <c r="M478" s="35"/>
      <c r="N478" s="9"/>
      <c r="O478" s="9"/>
      <c r="P478" s="62"/>
      <c r="Q478" s="18"/>
      <c r="R478" s="18"/>
      <c r="S478" s="46"/>
      <c r="T478" s="49"/>
      <c r="U478" s="49"/>
      <c r="V478" s="49"/>
      <c r="W478" s="49"/>
      <c r="X478" s="49"/>
      <c r="Y478" s="49"/>
      <c r="Z478" s="49"/>
      <c r="AA478" s="49"/>
      <c r="AB478" s="49"/>
      <c r="AC478" s="49"/>
    </row>
    <row r="479" spans="1:29" s="6" customFormat="1" ht="30" x14ac:dyDescent="0.25">
      <c r="A479" s="70"/>
      <c r="B479" s="76"/>
      <c r="C479" s="35" t="s">
        <v>17</v>
      </c>
      <c r="D479" s="8">
        <f t="shared" si="196"/>
        <v>4010</v>
      </c>
      <c r="E479" s="8"/>
      <c r="F479" s="8"/>
      <c r="G479" s="8"/>
      <c r="H479" s="8"/>
      <c r="I479" s="8">
        <v>10</v>
      </c>
      <c r="J479" s="8">
        <v>4000</v>
      </c>
      <c r="K479" s="8"/>
      <c r="L479" s="35"/>
      <c r="M479" s="35"/>
      <c r="N479" s="9"/>
      <c r="O479" s="9"/>
      <c r="P479" s="62"/>
      <c r="Q479" s="18"/>
      <c r="R479" s="18"/>
      <c r="S479" s="46"/>
      <c r="T479" s="49"/>
      <c r="U479" s="49"/>
      <c r="V479" s="49"/>
      <c r="W479" s="49"/>
      <c r="X479" s="49"/>
      <c r="Y479" s="49"/>
      <c r="Z479" s="49"/>
      <c r="AA479" s="49"/>
      <c r="AB479" s="49"/>
      <c r="AC479" s="49"/>
    </row>
    <row r="480" spans="1:29" s="6" customFormat="1" ht="30" x14ac:dyDescent="0.25">
      <c r="A480" s="71"/>
      <c r="B480" s="77"/>
      <c r="C480" s="35" t="s">
        <v>18</v>
      </c>
      <c r="D480" s="8">
        <f t="shared" si="196"/>
        <v>0</v>
      </c>
      <c r="E480" s="8"/>
      <c r="F480" s="8"/>
      <c r="G480" s="8"/>
      <c r="H480" s="8"/>
      <c r="I480" s="8"/>
      <c r="J480" s="8"/>
      <c r="K480" s="8"/>
      <c r="L480" s="35"/>
      <c r="M480" s="35"/>
      <c r="N480" s="35"/>
      <c r="O480" s="35"/>
      <c r="P480" s="22"/>
      <c r="Q480" s="18"/>
      <c r="R480" s="18"/>
      <c r="S480" s="46"/>
      <c r="T480" s="49"/>
      <c r="U480" s="49"/>
      <c r="V480" s="49"/>
      <c r="W480" s="49"/>
      <c r="X480" s="49"/>
      <c r="Y480" s="49"/>
      <c r="Z480" s="49"/>
      <c r="AA480" s="49"/>
      <c r="AB480" s="49"/>
      <c r="AC480" s="49"/>
    </row>
    <row r="481" spans="1:29" s="6" customFormat="1" x14ac:dyDescent="0.25">
      <c r="A481" s="69" t="s">
        <v>269</v>
      </c>
      <c r="B481" s="75" t="s">
        <v>176</v>
      </c>
      <c r="C481" s="35" t="s">
        <v>14</v>
      </c>
      <c r="D481" s="8">
        <f t="shared" si="196"/>
        <v>506455.4</v>
      </c>
      <c r="E481" s="8">
        <f t="shared" ref="E481:O481" si="200">E482+E483+E484+E485</f>
        <v>0</v>
      </c>
      <c r="F481" s="8">
        <f t="shared" si="200"/>
        <v>0</v>
      </c>
      <c r="G481" s="8">
        <f t="shared" si="200"/>
        <v>0</v>
      </c>
      <c r="H481" s="8">
        <f t="shared" si="200"/>
        <v>0</v>
      </c>
      <c r="I481" s="8">
        <f t="shared" si="200"/>
        <v>10</v>
      </c>
      <c r="J481" s="8">
        <f t="shared" si="200"/>
        <v>4699.8</v>
      </c>
      <c r="K481" s="8">
        <f t="shared" si="200"/>
        <v>0</v>
      </c>
      <c r="L481" s="8">
        <f t="shared" si="200"/>
        <v>62220</v>
      </c>
      <c r="M481" s="8">
        <f t="shared" si="200"/>
        <v>141325.29999999999</v>
      </c>
      <c r="N481" s="8">
        <f t="shared" si="200"/>
        <v>298200.3</v>
      </c>
      <c r="O481" s="8">
        <f t="shared" si="200"/>
        <v>0</v>
      </c>
      <c r="P481" s="23"/>
      <c r="Q481" s="18"/>
      <c r="R481" s="18"/>
      <c r="S481" s="46"/>
      <c r="T481" s="49"/>
      <c r="U481" s="49"/>
      <c r="V481" s="49"/>
      <c r="W481" s="49"/>
      <c r="X481" s="49"/>
      <c r="Y481" s="49"/>
      <c r="Z481" s="49"/>
      <c r="AA481" s="49"/>
      <c r="AB481" s="49"/>
      <c r="AC481" s="49"/>
    </row>
    <row r="482" spans="1:29" s="6" customFormat="1" x14ac:dyDescent="0.25">
      <c r="A482" s="70"/>
      <c r="B482" s="76"/>
      <c r="C482" s="35" t="s">
        <v>22</v>
      </c>
      <c r="D482" s="8">
        <f t="shared" si="196"/>
        <v>0</v>
      </c>
      <c r="E482" s="8"/>
      <c r="F482" s="8"/>
      <c r="G482" s="8"/>
      <c r="H482" s="8"/>
      <c r="I482" s="8"/>
      <c r="J482" s="8"/>
      <c r="K482" s="8"/>
      <c r="L482" s="35"/>
      <c r="M482" s="35"/>
      <c r="N482" s="35"/>
      <c r="O482" s="35"/>
      <c r="P482" s="22"/>
      <c r="Q482" s="18"/>
      <c r="R482" s="18"/>
      <c r="S482" s="46"/>
      <c r="T482" s="49"/>
      <c r="U482" s="49"/>
      <c r="V482" s="49"/>
      <c r="W482" s="49"/>
      <c r="X482" s="49"/>
      <c r="Y482" s="49"/>
      <c r="Z482" s="49"/>
      <c r="AA482" s="49"/>
      <c r="AB482" s="49"/>
      <c r="AC482" s="49"/>
    </row>
    <row r="483" spans="1:29" s="6" customFormat="1" x14ac:dyDescent="0.25">
      <c r="A483" s="70"/>
      <c r="B483" s="76"/>
      <c r="C483" s="35" t="s">
        <v>16</v>
      </c>
      <c r="D483" s="8">
        <f t="shared" si="196"/>
        <v>383170.6</v>
      </c>
      <c r="E483" s="8"/>
      <c r="F483" s="8"/>
      <c r="G483" s="8"/>
      <c r="H483" s="8"/>
      <c r="I483" s="8"/>
      <c r="J483" s="8"/>
      <c r="K483" s="8"/>
      <c r="L483" s="9">
        <v>59680</v>
      </c>
      <c r="M483" s="9">
        <v>104015.3</v>
      </c>
      <c r="N483" s="9">
        <v>219475.3</v>
      </c>
      <c r="O483" s="35"/>
      <c r="P483" s="22"/>
      <c r="Q483" s="18"/>
      <c r="R483" s="18"/>
      <c r="S483" s="46"/>
      <c r="T483" s="49"/>
      <c r="U483" s="49"/>
      <c r="V483" s="49"/>
      <c r="W483" s="49"/>
      <c r="X483" s="49"/>
      <c r="Y483" s="49"/>
      <c r="Z483" s="49"/>
      <c r="AA483" s="49"/>
      <c r="AB483" s="49"/>
      <c r="AC483" s="49"/>
    </row>
    <row r="484" spans="1:29" s="6" customFormat="1" ht="30" x14ac:dyDescent="0.25">
      <c r="A484" s="70"/>
      <c r="B484" s="76"/>
      <c r="C484" s="35" t="s">
        <v>17</v>
      </c>
      <c r="D484" s="8">
        <f t="shared" si="196"/>
        <v>123284.8</v>
      </c>
      <c r="E484" s="8"/>
      <c r="F484" s="8"/>
      <c r="G484" s="8"/>
      <c r="H484" s="8"/>
      <c r="I484" s="8">
        <v>10</v>
      </c>
      <c r="J484" s="8">
        <v>4699.8</v>
      </c>
      <c r="K484" s="8"/>
      <c r="L484" s="9">
        <v>2540</v>
      </c>
      <c r="M484" s="9">
        <v>37310</v>
      </c>
      <c r="N484" s="9">
        <v>78725</v>
      </c>
      <c r="O484" s="35"/>
      <c r="P484" s="22"/>
      <c r="Q484" s="18"/>
      <c r="R484" s="18"/>
      <c r="S484" s="46"/>
      <c r="T484" s="49"/>
      <c r="U484" s="49"/>
      <c r="V484" s="49"/>
      <c r="W484" s="49"/>
      <c r="X484" s="49"/>
      <c r="Y484" s="49"/>
      <c r="Z484" s="49"/>
      <c r="AA484" s="49"/>
      <c r="AB484" s="49"/>
      <c r="AC484" s="49"/>
    </row>
    <row r="485" spans="1:29" s="6" customFormat="1" ht="30" x14ac:dyDescent="0.25">
      <c r="A485" s="71"/>
      <c r="B485" s="77"/>
      <c r="C485" s="35" t="s">
        <v>18</v>
      </c>
      <c r="D485" s="8">
        <f t="shared" si="196"/>
        <v>0</v>
      </c>
      <c r="E485" s="8"/>
      <c r="F485" s="8"/>
      <c r="G485" s="8"/>
      <c r="H485" s="8"/>
      <c r="I485" s="8"/>
      <c r="J485" s="8"/>
      <c r="K485" s="8"/>
      <c r="L485" s="35"/>
      <c r="M485" s="41"/>
      <c r="N485" s="35"/>
      <c r="O485" s="35"/>
      <c r="P485" s="22"/>
      <c r="Q485" s="18"/>
      <c r="R485" s="18"/>
      <c r="S485" s="46"/>
      <c r="T485" s="49"/>
      <c r="U485" s="49"/>
      <c r="V485" s="49"/>
      <c r="W485" s="49"/>
      <c r="X485" s="49"/>
      <c r="Y485" s="49"/>
      <c r="Z485" s="49"/>
      <c r="AA485" s="49"/>
      <c r="AB485" s="49"/>
      <c r="AC485" s="49"/>
    </row>
    <row r="486" spans="1:29" s="6" customFormat="1" x14ac:dyDescent="0.25">
      <c r="A486" s="69" t="s">
        <v>270</v>
      </c>
      <c r="B486" s="75" t="s">
        <v>255</v>
      </c>
      <c r="C486" s="35" t="s">
        <v>14</v>
      </c>
      <c r="D486" s="8">
        <f t="shared" si="196"/>
        <v>0.1</v>
      </c>
      <c r="E486" s="8">
        <f t="shared" ref="E486:O486" si="201">E487+E488+E489+E490</f>
        <v>0</v>
      </c>
      <c r="F486" s="8">
        <f t="shared" si="201"/>
        <v>0</v>
      </c>
      <c r="G486" s="8">
        <f t="shared" si="201"/>
        <v>0</v>
      </c>
      <c r="H486" s="8">
        <f t="shared" si="201"/>
        <v>0</v>
      </c>
      <c r="I486" s="8">
        <f t="shared" si="201"/>
        <v>0</v>
      </c>
      <c r="J486" s="8">
        <f t="shared" si="201"/>
        <v>0</v>
      </c>
      <c r="K486" s="8">
        <f t="shared" si="201"/>
        <v>0</v>
      </c>
      <c r="L486" s="8">
        <f t="shared" si="201"/>
        <v>0</v>
      </c>
      <c r="M486" s="8">
        <f t="shared" si="201"/>
        <v>0.1</v>
      </c>
      <c r="N486" s="8">
        <f t="shared" si="201"/>
        <v>0</v>
      </c>
      <c r="O486" s="8">
        <f t="shared" si="201"/>
        <v>0</v>
      </c>
      <c r="P486" s="23"/>
      <c r="Q486" s="18"/>
      <c r="R486" s="18"/>
      <c r="S486" s="46"/>
      <c r="T486" s="49"/>
      <c r="U486" s="49"/>
      <c r="V486" s="49"/>
      <c r="W486" s="49"/>
      <c r="X486" s="49"/>
      <c r="Y486" s="49"/>
      <c r="Z486" s="49"/>
      <c r="AA486" s="49"/>
      <c r="AB486" s="49"/>
      <c r="AC486" s="49"/>
    </row>
    <row r="487" spans="1:29" s="6" customFormat="1" x14ac:dyDescent="0.25">
      <c r="A487" s="70"/>
      <c r="B487" s="76"/>
      <c r="C487" s="35" t="s">
        <v>22</v>
      </c>
      <c r="D487" s="8">
        <f t="shared" si="196"/>
        <v>0</v>
      </c>
      <c r="E487" s="8"/>
      <c r="F487" s="8"/>
      <c r="G487" s="8"/>
      <c r="H487" s="8"/>
      <c r="I487" s="8"/>
      <c r="J487" s="8"/>
      <c r="K487" s="8"/>
      <c r="L487" s="35"/>
      <c r="M487" s="35"/>
      <c r="N487" s="35"/>
      <c r="O487" s="35"/>
      <c r="P487" s="22"/>
      <c r="Q487" s="18"/>
      <c r="R487" s="18"/>
      <c r="S487" s="46"/>
      <c r="T487" s="49"/>
      <c r="U487" s="49"/>
      <c r="V487" s="49"/>
      <c r="W487" s="49"/>
      <c r="X487" s="49"/>
      <c r="Y487" s="49"/>
      <c r="Z487" s="49"/>
      <c r="AA487" s="49"/>
      <c r="AB487" s="49"/>
      <c r="AC487" s="49"/>
    </row>
    <row r="488" spans="1:29" s="6" customFormat="1" x14ac:dyDescent="0.25">
      <c r="A488" s="70"/>
      <c r="B488" s="76"/>
      <c r="C488" s="35" t="s">
        <v>16</v>
      </c>
      <c r="D488" s="8">
        <f t="shared" si="196"/>
        <v>0</v>
      </c>
      <c r="E488" s="8"/>
      <c r="F488" s="8"/>
      <c r="G488" s="8"/>
      <c r="H488" s="8"/>
      <c r="I488" s="8"/>
      <c r="J488" s="8"/>
      <c r="K488" s="8"/>
      <c r="L488" s="9"/>
      <c r="M488" s="9"/>
      <c r="N488" s="9"/>
      <c r="O488" s="9"/>
      <c r="P488" s="62"/>
      <c r="Q488" s="18"/>
      <c r="R488" s="18"/>
      <c r="S488" s="46"/>
      <c r="T488" s="49"/>
      <c r="U488" s="49"/>
      <c r="V488" s="49"/>
      <c r="W488" s="49"/>
      <c r="X488" s="49"/>
      <c r="Y488" s="49"/>
      <c r="Z488" s="49"/>
      <c r="AA488" s="49"/>
      <c r="AB488" s="49"/>
      <c r="AC488" s="49"/>
    </row>
    <row r="489" spans="1:29" s="6" customFormat="1" ht="30" x14ac:dyDescent="0.25">
      <c r="A489" s="70"/>
      <c r="B489" s="76"/>
      <c r="C489" s="35" t="s">
        <v>17</v>
      </c>
      <c r="D489" s="8">
        <f t="shared" si="196"/>
        <v>0.1</v>
      </c>
      <c r="E489" s="8"/>
      <c r="F489" s="8"/>
      <c r="G489" s="8"/>
      <c r="H489" s="8"/>
      <c r="I489" s="8"/>
      <c r="J489" s="8"/>
      <c r="K489" s="8"/>
      <c r="L489" s="9"/>
      <c r="M489" s="41">
        <v>0.1</v>
      </c>
      <c r="N489" s="9"/>
      <c r="O489" s="9"/>
      <c r="P489" s="62"/>
      <c r="Q489" s="18"/>
      <c r="R489" s="18"/>
      <c r="S489" s="46"/>
      <c r="T489" s="49"/>
      <c r="U489" s="49"/>
      <c r="V489" s="49"/>
      <c r="W489" s="49"/>
      <c r="X489" s="49"/>
      <c r="Y489" s="49"/>
      <c r="Z489" s="49"/>
      <c r="AA489" s="49"/>
      <c r="AB489" s="49"/>
      <c r="AC489" s="49"/>
    </row>
    <row r="490" spans="1:29" s="6" customFormat="1" ht="30" x14ac:dyDescent="0.25">
      <c r="A490" s="71"/>
      <c r="B490" s="77"/>
      <c r="C490" s="35" t="s">
        <v>18</v>
      </c>
      <c r="D490" s="8">
        <f t="shared" si="196"/>
        <v>0</v>
      </c>
      <c r="E490" s="8"/>
      <c r="F490" s="8"/>
      <c r="G490" s="8"/>
      <c r="H490" s="8"/>
      <c r="I490" s="8"/>
      <c r="J490" s="8"/>
      <c r="K490" s="8"/>
      <c r="L490" s="35"/>
      <c r="M490" s="41"/>
      <c r="N490" s="35"/>
      <c r="O490" s="35"/>
      <c r="P490" s="22"/>
      <c r="Q490" s="18"/>
      <c r="R490" s="18"/>
      <c r="S490" s="46"/>
      <c r="T490" s="49"/>
      <c r="U490" s="49"/>
      <c r="V490" s="49"/>
      <c r="W490" s="49"/>
      <c r="X490" s="49"/>
      <c r="Y490" s="49"/>
      <c r="Z490" s="49"/>
      <c r="AA490" s="49"/>
      <c r="AB490" s="49"/>
      <c r="AC490" s="49"/>
    </row>
    <row r="491" spans="1:29" s="6" customFormat="1" x14ac:dyDescent="0.25">
      <c r="A491" s="72" t="s">
        <v>271</v>
      </c>
      <c r="B491" s="75" t="s">
        <v>256</v>
      </c>
      <c r="C491" s="35" t="s">
        <v>14</v>
      </c>
      <c r="D491" s="8">
        <f t="shared" si="196"/>
        <v>0.1</v>
      </c>
      <c r="E491" s="8">
        <f t="shared" ref="E491:O491" si="202">E492+E493+E494+E495</f>
        <v>0</v>
      </c>
      <c r="F491" s="8">
        <f t="shared" si="202"/>
        <v>0</v>
      </c>
      <c r="G491" s="8">
        <f t="shared" si="202"/>
        <v>0</v>
      </c>
      <c r="H491" s="8">
        <f t="shared" si="202"/>
        <v>0</v>
      </c>
      <c r="I491" s="8">
        <f t="shared" si="202"/>
        <v>0</v>
      </c>
      <c r="J491" s="8">
        <f t="shared" si="202"/>
        <v>0</v>
      </c>
      <c r="K491" s="8">
        <f t="shared" si="202"/>
        <v>0</v>
      </c>
      <c r="L491" s="8">
        <f t="shared" si="202"/>
        <v>0</v>
      </c>
      <c r="M491" s="8">
        <f t="shared" si="202"/>
        <v>0.1</v>
      </c>
      <c r="N491" s="8">
        <f t="shared" si="202"/>
        <v>0</v>
      </c>
      <c r="O491" s="8">
        <f t="shared" si="202"/>
        <v>0</v>
      </c>
      <c r="P491" s="23"/>
      <c r="Q491" s="18"/>
      <c r="R491" s="18"/>
      <c r="S491" s="46"/>
      <c r="T491" s="49"/>
      <c r="U491" s="49"/>
      <c r="V491" s="49"/>
      <c r="W491" s="49"/>
      <c r="X491" s="49"/>
      <c r="Y491" s="49"/>
      <c r="Z491" s="49"/>
      <c r="AA491" s="49"/>
      <c r="AB491" s="49"/>
      <c r="AC491" s="49"/>
    </row>
    <row r="492" spans="1:29" s="6" customFormat="1" x14ac:dyDescent="0.25">
      <c r="A492" s="73"/>
      <c r="B492" s="76"/>
      <c r="C492" s="35" t="s">
        <v>22</v>
      </c>
      <c r="D492" s="8">
        <f t="shared" si="196"/>
        <v>0</v>
      </c>
      <c r="E492" s="8"/>
      <c r="F492" s="8"/>
      <c r="G492" s="8"/>
      <c r="H492" s="8"/>
      <c r="I492" s="8"/>
      <c r="J492" s="8"/>
      <c r="K492" s="8"/>
      <c r="L492" s="35"/>
      <c r="M492" s="35"/>
      <c r="N492" s="35"/>
      <c r="O492" s="35"/>
      <c r="P492" s="22"/>
      <c r="Q492" s="18"/>
      <c r="R492" s="18"/>
      <c r="S492" s="46"/>
      <c r="T492" s="49"/>
      <c r="U492" s="49"/>
      <c r="V492" s="49"/>
      <c r="W492" s="49"/>
      <c r="X492" s="49"/>
      <c r="Y492" s="49"/>
      <c r="Z492" s="49"/>
      <c r="AA492" s="49"/>
      <c r="AB492" s="49"/>
      <c r="AC492" s="49"/>
    </row>
    <row r="493" spans="1:29" s="6" customFormat="1" x14ac:dyDescent="0.25">
      <c r="A493" s="73"/>
      <c r="B493" s="76"/>
      <c r="C493" s="35" t="s">
        <v>16</v>
      </c>
      <c r="D493" s="8">
        <f t="shared" si="196"/>
        <v>0</v>
      </c>
      <c r="E493" s="8"/>
      <c r="F493" s="8"/>
      <c r="G493" s="8"/>
      <c r="H493" s="8"/>
      <c r="I493" s="8"/>
      <c r="J493" s="8"/>
      <c r="K493" s="8"/>
      <c r="L493" s="9"/>
      <c r="M493" s="9"/>
      <c r="N493" s="9"/>
      <c r="O493" s="9"/>
      <c r="P493" s="62"/>
      <c r="Q493" s="18"/>
      <c r="R493" s="18"/>
      <c r="S493" s="46"/>
      <c r="T493" s="49"/>
      <c r="U493" s="49"/>
      <c r="V493" s="49"/>
      <c r="W493" s="49"/>
      <c r="X493" s="49"/>
      <c r="Y493" s="49"/>
      <c r="Z493" s="49"/>
      <c r="AA493" s="49"/>
      <c r="AB493" s="49"/>
      <c r="AC493" s="49"/>
    </row>
    <row r="494" spans="1:29" s="6" customFormat="1" ht="30" x14ac:dyDescent="0.25">
      <c r="A494" s="73"/>
      <c r="B494" s="76"/>
      <c r="C494" s="35" t="s">
        <v>17</v>
      </c>
      <c r="D494" s="8">
        <f t="shared" si="196"/>
        <v>0.1</v>
      </c>
      <c r="E494" s="8"/>
      <c r="F494" s="8"/>
      <c r="G494" s="8"/>
      <c r="H494" s="8"/>
      <c r="I494" s="8"/>
      <c r="J494" s="8"/>
      <c r="K494" s="8"/>
      <c r="L494" s="9"/>
      <c r="M494" s="41">
        <v>0.1</v>
      </c>
      <c r="N494" s="9"/>
      <c r="O494" s="9"/>
      <c r="P494" s="62"/>
      <c r="Q494" s="18"/>
      <c r="R494" s="18"/>
      <c r="S494" s="46"/>
      <c r="T494" s="49"/>
      <c r="U494" s="49"/>
      <c r="V494" s="49"/>
      <c r="W494" s="49"/>
      <c r="X494" s="49"/>
      <c r="Y494" s="49"/>
      <c r="Z494" s="49"/>
      <c r="AA494" s="49"/>
      <c r="AB494" s="49"/>
      <c r="AC494" s="49"/>
    </row>
    <row r="495" spans="1:29" s="6" customFormat="1" ht="30" x14ac:dyDescent="0.25">
      <c r="A495" s="74"/>
      <c r="B495" s="77"/>
      <c r="C495" s="35" t="s">
        <v>18</v>
      </c>
      <c r="D495" s="8">
        <f t="shared" si="196"/>
        <v>0</v>
      </c>
      <c r="E495" s="8"/>
      <c r="F495" s="8"/>
      <c r="G495" s="8"/>
      <c r="H495" s="8"/>
      <c r="I495" s="8"/>
      <c r="J495" s="8"/>
      <c r="K495" s="8"/>
      <c r="L495" s="35"/>
      <c r="M495" s="41"/>
      <c r="N495" s="35"/>
      <c r="O495" s="35"/>
      <c r="P495" s="22"/>
      <c r="Q495" s="18"/>
      <c r="R495" s="18"/>
      <c r="S495" s="46"/>
      <c r="T495" s="49"/>
      <c r="U495" s="49"/>
      <c r="V495" s="49"/>
      <c r="W495" s="49"/>
      <c r="X495" s="49"/>
      <c r="Y495" s="49"/>
      <c r="Z495" s="49"/>
      <c r="AA495" s="49"/>
      <c r="AB495" s="49"/>
      <c r="AC495" s="49"/>
    </row>
    <row r="496" spans="1:29" s="6" customFormat="1" x14ac:dyDescent="0.25">
      <c r="A496" s="72" t="s">
        <v>272</v>
      </c>
      <c r="B496" s="75" t="s">
        <v>246</v>
      </c>
      <c r="C496" s="35" t="s">
        <v>14</v>
      </c>
      <c r="D496" s="8">
        <f t="shared" si="196"/>
        <v>828905.26</v>
      </c>
      <c r="E496" s="8">
        <f t="shared" ref="E496:O496" si="203">E497+E498+E499+E500</f>
        <v>0</v>
      </c>
      <c r="F496" s="8">
        <f t="shared" si="203"/>
        <v>0</v>
      </c>
      <c r="G496" s="8">
        <f t="shared" si="203"/>
        <v>0</v>
      </c>
      <c r="H496" s="8">
        <f t="shared" si="203"/>
        <v>0</v>
      </c>
      <c r="I496" s="8">
        <f t="shared" si="203"/>
        <v>0</v>
      </c>
      <c r="J496" s="8">
        <f t="shared" si="203"/>
        <v>100</v>
      </c>
      <c r="K496" s="8">
        <f t="shared" si="203"/>
        <v>0</v>
      </c>
      <c r="L496" s="8">
        <f t="shared" si="203"/>
        <v>0</v>
      </c>
      <c r="M496" s="8">
        <f t="shared" si="203"/>
        <v>0.96</v>
      </c>
      <c r="N496" s="8">
        <f t="shared" si="203"/>
        <v>438403.7</v>
      </c>
      <c r="O496" s="8">
        <f t="shared" si="203"/>
        <v>390400.6</v>
      </c>
      <c r="P496" s="23"/>
      <c r="Q496" s="18"/>
      <c r="R496" s="18"/>
      <c r="S496" s="46"/>
      <c r="T496" s="49"/>
      <c r="U496" s="49"/>
      <c r="V496" s="49"/>
      <c r="W496" s="49"/>
      <c r="X496" s="49"/>
      <c r="Y496" s="49"/>
      <c r="Z496" s="49"/>
      <c r="AA496" s="49"/>
      <c r="AB496" s="49"/>
      <c r="AC496" s="49"/>
    </row>
    <row r="497" spans="1:29" s="6" customFormat="1" x14ac:dyDescent="0.25">
      <c r="A497" s="73"/>
      <c r="B497" s="76"/>
      <c r="C497" s="35" t="s">
        <v>22</v>
      </c>
      <c r="D497" s="8">
        <f t="shared" si="196"/>
        <v>0</v>
      </c>
      <c r="E497" s="8"/>
      <c r="F497" s="8"/>
      <c r="G497" s="8"/>
      <c r="H497" s="8"/>
      <c r="I497" s="8"/>
      <c r="J497" s="8"/>
      <c r="K497" s="8"/>
      <c r="L497" s="35"/>
      <c r="M497" s="35"/>
      <c r="N497" s="35"/>
      <c r="O497" s="35"/>
      <c r="P497" s="22"/>
      <c r="Q497" s="18"/>
      <c r="R497" s="18"/>
      <c r="S497" s="46"/>
      <c r="T497" s="49"/>
      <c r="U497" s="49"/>
      <c r="V497" s="49"/>
      <c r="W497" s="49"/>
      <c r="X497" s="49"/>
      <c r="Y497" s="49"/>
      <c r="Z497" s="49"/>
      <c r="AA497" s="49"/>
      <c r="AB497" s="49"/>
      <c r="AC497" s="49"/>
    </row>
    <row r="498" spans="1:29" s="6" customFormat="1" x14ac:dyDescent="0.25">
      <c r="A498" s="73"/>
      <c r="B498" s="76"/>
      <c r="C498" s="35" t="s">
        <v>16</v>
      </c>
      <c r="D498" s="8">
        <f t="shared" si="196"/>
        <v>610071.5</v>
      </c>
      <c r="E498" s="8"/>
      <c r="F498" s="8"/>
      <c r="G498" s="8"/>
      <c r="H498" s="8"/>
      <c r="I498" s="8"/>
      <c r="J498" s="8">
        <v>71.5</v>
      </c>
      <c r="K498" s="8"/>
      <c r="L498" s="9"/>
      <c r="M498" s="9">
        <v>0.7</v>
      </c>
      <c r="N498" s="9">
        <v>322664.7</v>
      </c>
      <c r="O498" s="9">
        <v>287334.59999999998</v>
      </c>
      <c r="P498" s="62"/>
      <c r="Q498" s="18"/>
      <c r="R498" s="18"/>
      <c r="S498" s="46"/>
      <c r="T498" s="49"/>
      <c r="U498" s="49"/>
      <c r="V498" s="49"/>
      <c r="W498" s="49"/>
      <c r="X498" s="49"/>
      <c r="Y498" s="49"/>
      <c r="Z498" s="49"/>
      <c r="AA498" s="49"/>
      <c r="AB498" s="49"/>
      <c r="AC498" s="49"/>
    </row>
    <row r="499" spans="1:29" s="6" customFormat="1" ht="30" x14ac:dyDescent="0.25">
      <c r="A499" s="73"/>
      <c r="B499" s="76"/>
      <c r="C499" s="35" t="s">
        <v>17</v>
      </c>
      <c r="D499" s="8">
        <f t="shared" si="196"/>
        <v>218833.76</v>
      </c>
      <c r="E499" s="8"/>
      <c r="F499" s="8"/>
      <c r="G499" s="8"/>
      <c r="H499" s="8"/>
      <c r="I499" s="8"/>
      <c r="J499" s="8">
        <v>28.5</v>
      </c>
      <c r="K499" s="8"/>
      <c r="L499" s="9"/>
      <c r="M499" s="9">
        <v>0.26</v>
      </c>
      <c r="N499" s="9">
        <v>115739</v>
      </c>
      <c r="O499" s="9">
        <v>103066</v>
      </c>
      <c r="P499" s="62"/>
      <c r="Q499" s="18"/>
      <c r="R499" s="18"/>
      <c r="S499" s="46"/>
      <c r="T499" s="49"/>
      <c r="U499" s="49"/>
      <c r="V499" s="49"/>
      <c r="W499" s="49"/>
      <c r="X499" s="49"/>
      <c r="Y499" s="49"/>
      <c r="Z499" s="49"/>
      <c r="AA499" s="49"/>
      <c r="AB499" s="49"/>
      <c r="AC499" s="49"/>
    </row>
    <row r="500" spans="1:29" s="6" customFormat="1" ht="30" x14ac:dyDescent="0.25">
      <c r="A500" s="74"/>
      <c r="B500" s="77"/>
      <c r="C500" s="35" t="s">
        <v>18</v>
      </c>
      <c r="D500" s="8">
        <f t="shared" si="196"/>
        <v>0</v>
      </c>
      <c r="E500" s="8"/>
      <c r="F500" s="8"/>
      <c r="G500" s="8"/>
      <c r="H500" s="8"/>
      <c r="I500" s="8"/>
      <c r="J500" s="8"/>
      <c r="K500" s="8"/>
      <c r="L500" s="35"/>
      <c r="M500" s="41"/>
      <c r="N500" s="35"/>
      <c r="O500" s="35"/>
      <c r="P500" s="22"/>
      <c r="Q500" s="18"/>
      <c r="R500" s="18"/>
      <c r="S500" s="46"/>
      <c r="T500" s="49"/>
      <c r="U500" s="49"/>
      <c r="V500" s="49"/>
      <c r="W500" s="49"/>
      <c r="X500" s="49"/>
      <c r="Y500" s="49"/>
      <c r="Z500" s="49"/>
      <c r="AA500" s="49"/>
      <c r="AB500" s="49"/>
      <c r="AC500" s="49"/>
    </row>
    <row r="501" spans="1:29" s="6" customFormat="1" x14ac:dyDescent="0.25">
      <c r="A501" s="72" t="s">
        <v>308</v>
      </c>
      <c r="B501" s="75" t="s">
        <v>254</v>
      </c>
      <c r="C501" s="35" t="s">
        <v>14</v>
      </c>
      <c r="D501" s="8">
        <f t="shared" si="196"/>
        <v>0.1</v>
      </c>
      <c r="E501" s="8">
        <f t="shared" ref="E501:O501" si="204">E502+E503+E504+E505</f>
        <v>0</v>
      </c>
      <c r="F501" s="8">
        <f t="shared" si="204"/>
        <v>0</v>
      </c>
      <c r="G501" s="8">
        <f t="shared" si="204"/>
        <v>0</v>
      </c>
      <c r="H501" s="8">
        <f t="shared" si="204"/>
        <v>0</v>
      </c>
      <c r="I501" s="8">
        <f t="shared" si="204"/>
        <v>0</v>
      </c>
      <c r="J501" s="8">
        <f t="shared" si="204"/>
        <v>0</v>
      </c>
      <c r="K501" s="8">
        <f t="shared" si="204"/>
        <v>0</v>
      </c>
      <c r="L501" s="8">
        <f t="shared" si="204"/>
        <v>0</v>
      </c>
      <c r="M501" s="8">
        <f t="shared" si="204"/>
        <v>0.1</v>
      </c>
      <c r="N501" s="8">
        <f t="shared" si="204"/>
        <v>0</v>
      </c>
      <c r="O501" s="8">
        <f t="shared" si="204"/>
        <v>0</v>
      </c>
      <c r="P501" s="23"/>
      <c r="Q501" s="18"/>
      <c r="R501" s="18"/>
      <c r="S501" s="46"/>
      <c r="T501" s="49"/>
      <c r="U501" s="49"/>
      <c r="V501" s="49"/>
      <c r="W501" s="49"/>
      <c r="X501" s="49"/>
      <c r="Y501" s="49"/>
      <c r="Z501" s="49"/>
      <c r="AA501" s="49"/>
      <c r="AB501" s="49"/>
      <c r="AC501" s="49"/>
    </row>
    <row r="502" spans="1:29" s="6" customFormat="1" x14ac:dyDescent="0.25">
      <c r="A502" s="73"/>
      <c r="B502" s="76"/>
      <c r="C502" s="35" t="s">
        <v>22</v>
      </c>
      <c r="D502" s="8">
        <f t="shared" si="196"/>
        <v>0</v>
      </c>
      <c r="E502" s="8"/>
      <c r="F502" s="8"/>
      <c r="G502" s="8"/>
      <c r="H502" s="8"/>
      <c r="I502" s="8"/>
      <c r="J502" s="8"/>
      <c r="K502" s="8"/>
      <c r="L502" s="35"/>
      <c r="M502" s="41"/>
      <c r="N502" s="35"/>
      <c r="O502" s="35"/>
      <c r="P502" s="22"/>
      <c r="Q502" s="18"/>
      <c r="R502" s="18"/>
      <c r="S502" s="46"/>
      <c r="T502" s="49"/>
      <c r="U502" s="49"/>
      <c r="V502" s="49"/>
      <c r="W502" s="49"/>
      <c r="X502" s="49"/>
      <c r="Y502" s="49"/>
      <c r="Z502" s="49"/>
      <c r="AA502" s="49"/>
      <c r="AB502" s="49"/>
      <c r="AC502" s="49"/>
    </row>
    <row r="503" spans="1:29" s="6" customFormat="1" ht="21.75" customHeight="1" x14ac:dyDescent="0.25">
      <c r="A503" s="73"/>
      <c r="B503" s="76"/>
      <c r="C503" s="35" t="s">
        <v>16</v>
      </c>
      <c r="D503" s="8">
        <f t="shared" si="196"/>
        <v>0</v>
      </c>
      <c r="E503" s="8"/>
      <c r="F503" s="8"/>
      <c r="G503" s="8"/>
      <c r="H503" s="8"/>
      <c r="I503" s="8"/>
      <c r="J503" s="8"/>
      <c r="K503" s="8"/>
      <c r="L503" s="35"/>
      <c r="M503" s="41"/>
      <c r="N503" s="9"/>
      <c r="O503" s="9"/>
      <c r="P503" s="62"/>
      <c r="Q503" s="18"/>
      <c r="R503" s="18"/>
      <c r="S503" s="46"/>
      <c r="T503" s="49"/>
      <c r="U503" s="49"/>
      <c r="V503" s="49"/>
      <c r="W503" s="49"/>
      <c r="X503" s="49"/>
      <c r="Y503" s="49"/>
      <c r="Z503" s="49"/>
      <c r="AA503" s="49"/>
      <c r="AB503" s="49"/>
      <c r="AC503" s="49"/>
    </row>
    <row r="504" spans="1:29" s="6" customFormat="1" ht="30" x14ac:dyDescent="0.25">
      <c r="A504" s="73"/>
      <c r="B504" s="76"/>
      <c r="C504" s="35" t="s">
        <v>17</v>
      </c>
      <c r="D504" s="8">
        <f t="shared" si="196"/>
        <v>0.1</v>
      </c>
      <c r="E504" s="8"/>
      <c r="F504" s="8"/>
      <c r="G504" s="8"/>
      <c r="H504" s="8"/>
      <c r="I504" s="8"/>
      <c r="J504" s="8"/>
      <c r="K504" s="8"/>
      <c r="L504" s="35"/>
      <c r="M504" s="41">
        <v>0.1</v>
      </c>
      <c r="N504" s="9"/>
      <c r="O504" s="9"/>
      <c r="P504" s="62"/>
      <c r="Q504" s="18"/>
      <c r="R504" s="18"/>
      <c r="S504" s="46"/>
      <c r="T504" s="49"/>
      <c r="U504" s="49"/>
      <c r="V504" s="49"/>
      <c r="W504" s="49"/>
      <c r="X504" s="49"/>
      <c r="Y504" s="49"/>
      <c r="Z504" s="49"/>
      <c r="AA504" s="49"/>
      <c r="AB504" s="49"/>
      <c r="AC504" s="49"/>
    </row>
    <row r="505" spans="1:29" s="6" customFormat="1" ht="30" x14ac:dyDescent="0.25">
      <c r="A505" s="74"/>
      <c r="B505" s="77"/>
      <c r="C505" s="35" t="s">
        <v>18</v>
      </c>
      <c r="D505" s="8">
        <f t="shared" si="196"/>
        <v>0</v>
      </c>
      <c r="E505" s="8"/>
      <c r="F505" s="8"/>
      <c r="G505" s="8"/>
      <c r="H505" s="8"/>
      <c r="I505" s="8"/>
      <c r="J505" s="8"/>
      <c r="K505" s="8"/>
      <c r="L505" s="35"/>
      <c r="M505" s="41"/>
      <c r="N505" s="35"/>
      <c r="O505" s="35"/>
      <c r="P505" s="22"/>
      <c r="Q505" s="18"/>
      <c r="R505" s="18"/>
      <c r="S505" s="46"/>
      <c r="T505" s="49"/>
      <c r="U505" s="49"/>
      <c r="V505" s="49"/>
      <c r="W505" s="49"/>
      <c r="X505" s="49"/>
      <c r="Y505" s="49"/>
      <c r="Z505" s="49"/>
      <c r="AA505" s="49"/>
      <c r="AB505" s="49"/>
      <c r="AC505" s="49"/>
    </row>
    <row r="506" spans="1:29" s="6" customFormat="1" ht="23.25" customHeight="1" x14ac:dyDescent="0.25">
      <c r="A506" s="72" t="s">
        <v>273</v>
      </c>
      <c r="B506" s="75" t="s">
        <v>253</v>
      </c>
      <c r="C506" s="35" t="s">
        <v>14</v>
      </c>
      <c r="D506" s="8">
        <f t="shared" si="196"/>
        <v>0.1</v>
      </c>
      <c r="E506" s="8">
        <f t="shared" ref="E506:O506" si="205">E507+E508+E509+E510</f>
        <v>0</v>
      </c>
      <c r="F506" s="8">
        <f t="shared" si="205"/>
        <v>0</v>
      </c>
      <c r="G506" s="8">
        <f t="shared" si="205"/>
        <v>0</v>
      </c>
      <c r="H506" s="8">
        <f t="shared" si="205"/>
        <v>0</v>
      </c>
      <c r="I506" s="8">
        <f t="shared" si="205"/>
        <v>0</v>
      </c>
      <c r="J506" s="8">
        <f t="shared" si="205"/>
        <v>0</v>
      </c>
      <c r="K506" s="8">
        <f t="shared" si="205"/>
        <v>0</v>
      </c>
      <c r="L506" s="8">
        <f t="shared" si="205"/>
        <v>0</v>
      </c>
      <c r="M506" s="8">
        <f t="shared" si="205"/>
        <v>0.1</v>
      </c>
      <c r="N506" s="8">
        <f t="shared" si="205"/>
        <v>0</v>
      </c>
      <c r="O506" s="8">
        <f t="shared" si="205"/>
        <v>0</v>
      </c>
      <c r="P506" s="23"/>
      <c r="Q506" s="18"/>
      <c r="R506" s="18"/>
      <c r="S506" s="46"/>
      <c r="T506" s="49"/>
      <c r="U506" s="49"/>
      <c r="V506" s="49"/>
      <c r="W506" s="49"/>
      <c r="X506" s="49"/>
      <c r="Y506" s="49"/>
      <c r="Z506" s="49"/>
      <c r="AA506" s="49"/>
      <c r="AB506" s="49"/>
      <c r="AC506" s="49"/>
    </row>
    <row r="507" spans="1:29" s="6" customFormat="1" ht="23.25" customHeight="1" x14ac:dyDescent="0.25">
      <c r="A507" s="73"/>
      <c r="B507" s="76"/>
      <c r="C507" s="35" t="s">
        <v>22</v>
      </c>
      <c r="D507" s="8">
        <f t="shared" si="196"/>
        <v>0</v>
      </c>
      <c r="E507" s="8"/>
      <c r="F507" s="8"/>
      <c r="G507" s="8"/>
      <c r="H507" s="8"/>
      <c r="I507" s="8"/>
      <c r="J507" s="8"/>
      <c r="K507" s="8"/>
      <c r="L507" s="35"/>
      <c r="M507" s="35"/>
      <c r="N507" s="35"/>
      <c r="O507" s="35"/>
      <c r="P507" s="22"/>
      <c r="Q507" s="18"/>
      <c r="R507" s="18"/>
      <c r="S507" s="46"/>
      <c r="T507" s="49"/>
      <c r="U507" s="49"/>
      <c r="V507" s="49"/>
      <c r="W507" s="49"/>
      <c r="X507" s="49"/>
      <c r="Y507" s="49"/>
      <c r="Z507" s="49"/>
      <c r="AA507" s="49"/>
      <c r="AB507" s="49"/>
      <c r="AC507" s="49"/>
    </row>
    <row r="508" spans="1:29" s="6" customFormat="1" ht="21.75" customHeight="1" x14ac:dyDescent="0.25">
      <c r="A508" s="73"/>
      <c r="B508" s="76"/>
      <c r="C508" s="35" t="s">
        <v>16</v>
      </c>
      <c r="D508" s="8">
        <f t="shared" si="196"/>
        <v>0</v>
      </c>
      <c r="E508" s="8"/>
      <c r="F508" s="8"/>
      <c r="G508" s="8"/>
      <c r="H508" s="8"/>
      <c r="I508" s="8"/>
      <c r="J508" s="8"/>
      <c r="K508" s="8"/>
      <c r="L508" s="35"/>
      <c r="M508" s="9"/>
      <c r="N508" s="9"/>
      <c r="O508" s="9"/>
      <c r="P508" s="62"/>
      <c r="Q508" s="18"/>
      <c r="R508" s="18"/>
      <c r="S508" s="46"/>
      <c r="T508" s="49"/>
      <c r="U508" s="49"/>
      <c r="V508" s="49"/>
      <c r="W508" s="49"/>
      <c r="X508" s="49"/>
      <c r="Y508" s="49"/>
      <c r="Z508" s="49"/>
      <c r="AA508" s="49"/>
      <c r="AB508" s="49"/>
      <c r="AC508" s="49"/>
    </row>
    <row r="509" spans="1:29" s="6" customFormat="1" ht="30" x14ac:dyDescent="0.25">
      <c r="A509" s="73"/>
      <c r="B509" s="76"/>
      <c r="C509" s="35" t="s">
        <v>17</v>
      </c>
      <c r="D509" s="8">
        <f t="shared" si="196"/>
        <v>0.1</v>
      </c>
      <c r="E509" s="8"/>
      <c r="F509" s="8"/>
      <c r="G509" s="8"/>
      <c r="H509" s="8"/>
      <c r="I509" s="8"/>
      <c r="J509" s="8"/>
      <c r="K509" s="8"/>
      <c r="L509" s="35"/>
      <c r="M509" s="41">
        <v>0.1</v>
      </c>
      <c r="N509" s="9"/>
      <c r="O509" s="9"/>
      <c r="P509" s="62"/>
      <c r="Q509" s="18"/>
      <c r="R509" s="18"/>
      <c r="S509" s="46"/>
      <c r="T509" s="49"/>
      <c r="U509" s="49"/>
      <c r="V509" s="49"/>
      <c r="W509" s="49"/>
      <c r="X509" s="49"/>
      <c r="Y509" s="49"/>
      <c r="Z509" s="49"/>
      <c r="AA509" s="49"/>
      <c r="AB509" s="49"/>
      <c r="AC509" s="49"/>
    </row>
    <row r="510" spans="1:29" s="6" customFormat="1" ht="30" x14ac:dyDescent="0.25">
      <c r="A510" s="74"/>
      <c r="B510" s="77"/>
      <c r="C510" s="35" t="s">
        <v>18</v>
      </c>
      <c r="D510" s="8">
        <f t="shared" si="196"/>
        <v>0</v>
      </c>
      <c r="E510" s="8"/>
      <c r="F510" s="8"/>
      <c r="G510" s="8"/>
      <c r="H510" s="8"/>
      <c r="I510" s="8"/>
      <c r="J510" s="8"/>
      <c r="K510" s="8"/>
      <c r="L510" s="35"/>
      <c r="M510" s="41"/>
      <c r="N510" s="35"/>
      <c r="O510" s="35"/>
      <c r="P510" s="22"/>
      <c r="Q510" s="18"/>
      <c r="R510" s="18"/>
      <c r="S510" s="46"/>
      <c r="T510" s="49"/>
      <c r="U510" s="49"/>
      <c r="V510" s="49"/>
      <c r="W510" s="49"/>
      <c r="X510" s="49"/>
      <c r="Y510" s="49"/>
      <c r="Z510" s="49"/>
      <c r="AA510" s="49"/>
      <c r="AB510" s="49"/>
      <c r="AC510" s="49"/>
    </row>
    <row r="511" spans="1:29" s="6" customFormat="1" x14ac:dyDescent="0.25">
      <c r="A511" s="72" t="s">
        <v>311</v>
      </c>
      <c r="B511" s="75" t="s">
        <v>310</v>
      </c>
      <c r="C511" s="35" t="s">
        <v>14</v>
      </c>
      <c r="D511" s="8">
        <f t="shared" si="196"/>
        <v>278</v>
      </c>
      <c r="E511" s="8">
        <f t="shared" ref="E511:O511" si="206">E512+E513+E514+E515</f>
        <v>0</v>
      </c>
      <c r="F511" s="8">
        <f t="shared" si="206"/>
        <v>0</v>
      </c>
      <c r="G511" s="8">
        <f t="shared" si="206"/>
        <v>0</v>
      </c>
      <c r="H511" s="8">
        <f t="shared" si="206"/>
        <v>0</v>
      </c>
      <c r="I511" s="8">
        <f t="shared" si="206"/>
        <v>0</v>
      </c>
      <c r="J511" s="8">
        <f t="shared" si="206"/>
        <v>0</v>
      </c>
      <c r="K511" s="8">
        <f t="shared" si="206"/>
        <v>0</v>
      </c>
      <c r="L511" s="8">
        <f t="shared" si="206"/>
        <v>0</v>
      </c>
      <c r="M511" s="8">
        <f t="shared" si="206"/>
        <v>278</v>
      </c>
      <c r="N511" s="8">
        <f t="shared" si="206"/>
        <v>0</v>
      </c>
      <c r="O511" s="8">
        <f t="shared" si="206"/>
        <v>0</v>
      </c>
      <c r="P511" s="23"/>
      <c r="Q511" s="18"/>
      <c r="R511" s="18"/>
      <c r="S511" s="46"/>
      <c r="T511" s="49"/>
      <c r="U511" s="49"/>
      <c r="V511" s="49"/>
      <c r="W511" s="49"/>
      <c r="X511" s="49"/>
      <c r="Y511" s="49"/>
      <c r="Z511" s="49"/>
      <c r="AA511" s="49"/>
      <c r="AB511" s="49"/>
      <c r="AC511" s="49"/>
    </row>
    <row r="512" spans="1:29" s="6" customFormat="1" x14ac:dyDescent="0.25">
      <c r="A512" s="73"/>
      <c r="B512" s="76"/>
      <c r="C512" s="35" t="s">
        <v>22</v>
      </c>
      <c r="D512" s="8">
        <f t="shared" si="196"/>
        <v>0</v>
      </c>
      <c r="E512" s="8"/>
      <c r="F512" s="8"/>
      <c r="G512" s="8"/>
      <c r="H512" s="8"/>
      <c r="I512" s="8"/>
      <c r="J512" s="8"/>
      <c r="K512" s="8"/>
      <c r="L512" s="35"/>
      <c r="M512" s="35"/>
      <c r="N512" s="35"/>
      <c r="O512" s="35"/>
      <c r="P512" s="22"/>
      <c r="Q512" s="18"/>
      <c r="R512" s="18"/>
      <c r="S512" s="46"/>
      <c r="T512" s="49"/>
      <c r="U512" s="49"/>
      <c r="V512" s="49"/>
      <c r="W512" s="49"/>
      <c r="X512" s="49"/>
      <c r="Y512" s="49"/>
      <c r="Z512" s="49"/>
      <c r="AA512" s="49"/>
      <c r="AB512" s="49"/>
      <c r="AC512" s="49"/>
    </row>
    <row r="513" spans="1:29" s="6" customFormat="1" x14ac:dyDescent="0.25">
      <c r="A513" s="73"/>
      <c r="B513" s="76"/>
      <c r="C513" s="35" t="s">
        <v>16</v>
      </c>
      <c r="D513" s="8">
        <f t="shared" si="196"/>
        <v>0</v>
      </c>
      <c r="E513" s="8"/>
      <c r="F513" s="8"/>
      <c r="G513" s="8"/>
      <c r="H513" s="8"/>
      <c r="I513" s="8"/>
      <c r="J513" s="8"/>
      <c r="K513" s="8"/>
      <c r="L513" s="35"/>
      <c r="M513" s="9"/>
      <c r="N513" s="35"/>
      <c r="O513" s="35"/>
      <c r="P513" s="22"/>
      <c r="Q513" s="18"/>
      <c r="R513" s="18"/>
      <c r="S513" s="46"/>
      <c r="T513" s="49"/>
      <c r="U513" s="49"/>
      <c r="V513" s="49"/>
      <c r="W513" s="49"/>
      <c r="X513" s="49"/>
      <c r="Y513" s="49"/>
      <c r="Z513" s="49"/>
      <c r="AA513" s="49"/>
      <c r="AB513" s="49"/>
      <c r="AC513" s="49"/>
    </row>
    <row r="514" spans="1:29" s="6" customFormat="1" ht="30" x14ac:dyDescent="0.25">
      <c r="A514" s="73"/>
      <c r="B514" s="76"/>
      <c r="C514" s="35" t="s">
        <v>17</v>
      </c>
      <c r="D514" s="8">
        <f t="shared" si="196"/>
        <v>278</v>
      </c>
      <c r="E514" s="8"/>
      <c r="F514" s="8"/>
      <c r="G514" s="8"/>
      <c r="H514" s="8"/>
      <c r="I514" s="8"/>
      <c r="J514" s="8"/>
      <c r="K514" s="8"/>
      <c r="L514" s="35"/>
      <c r="M514" s="41">
        <v>278</v>
      </c>
      <c r="N514" s="35"/>
      <c r="O514" s="35"/>
      <c r="P514" s="22"/>
      <c r="Q514" s="18"/>
      <c r="R514" s="18"/>
      <c r="S514" s="46"/>
      <c r="T514" s="49"/>
      <c r="U514" s="49"/>
      <c r="V514" s="49"/>
      <c r="W514" s="49"/>
      <c r="X514" s="49"/>
      <c r="Y514" s="49"/>
      <c r="Z514" s="49"/>
      <c r="AA514" s="49"/>
      <c r="AB514" s="49"/>
      <c r="AC514" s="49"/>
    </row>
    <row r="515" spans="1:29" s="6" customFormat="1" ht="30" x14ac:dyDescent="0.25">
      <c r="A515" s="74"/>
      <c r="B515" s="77"/>
      <c r="C515" s="35" t="s">
        <v>18</v>
      </c>
      <c r="D515" s="8">
        <f t="shared" si="196"/>
        <v>0</v>
      </c>
      <c r="E515" s="8"/>
      <c r="F515" s="8"/>
      <c r="G515" s="8"/>
      <c r="H515" s="8"/>
      <c r="I515" s="8"/>
      <c r="J515" s="8"/>
      <c r="K515" s="8"/>
      <c r="L515" s="35"/>
      <c r="M515" s="41"/>
      <c r="N515" s="35"/>
      <c r="O515" s="35"/>
      <c r="P515" s="22"/>
      <c r="Q515" s="18"/>
      <c r="R515" s="18"/>
      <c r="S515" s="46"/>
      <c r="T515" s="49"/>
      <c r="U515" s="49"/>
      <c r="V515" s="49"/>
      <c r="W515" s="49"/>
      <c r="X515" s="49"/>
      <c r="Y515" s="49"/>
      <c r="Z515" s="49"/>
      <c r="AA515" s="49"/>
      <c r="AB515" s="49"/>
      <c r="AC515" s="49"/>
    </row>
    <row r="516" spans="1:29" s="6" customFormat="1" x14ac:dyDescent="0.25">
      <c r="A516" s="72" t="s">
        <v>316</v>
      </c>
      <c r="B516" s="75" t="s">
        <v>317</v>
      </c>
      <c r="C516" s="35" t="s">
        <v>14</v>
      </c>
      <c r="D516" s="8">
        <f t="shared" si="196"/>
        <v>19999.3</v>
      </c>
      <c r="E516" s="9">
        <f t="shared" ref="E516:M516" si="207">E517+E518+E519+E520</f>
        <v>0</v>
      </c>
      <c r="F516" s="9">
        <f t="shared" si="207"/>
        <v>0</v>
      </c>
      <c r="G516" s="9">
        <f t="shared" si="207"/>
        <v>0</v>
      </c>
      <c r="H516" s="9">
        <f t="shared" si="207"/>
        <v>0</v>
      </c>
      <c r="I516" s="9">
        <f t="shared" si="207"/>
        <v>0</v>
      </c>
      <c r="J516" s="9">
        <f t="shared" si="207"/>
        <v>0</v>
      </c>
      <c r="K516" s="9">
        <f t="shared" si="207"/>
        <v>0</v>
      </c>
      <c r="L516" s="9">
        <f t="shared" si="207"/>
        <v>0</v>
      </c>
      <c r="M516" s="9">
        <f t="shared" si="207"/>
        <v>0</v>
      </c>
      <c r="N516" s="9">
        <f t="shared" ref="N516:O516" si="208">N517+N518+N519+N520</f>
        <v>0</v>
      </c>
      <c r="O516" s="9">
        <f t="shared" si="208"/>
        <v>19999.3</v>
      </c>
      <c r="P516" s="62"/>
      <c r="Q516" s="18"/>
      <c r="R516" s="18"/>
      <c r="S516" s="46"/>
      <c r="T516" s="49"/>
      <c r="U516" s="49"/>
      <c r="V516" s="49"/>
      <c r="W516" s="49"/>
      <c r="X516" s="49"/>
      <c r="Y516" s="49"/>
      <c r="Z516" s="49"/>
      <c r="AA516" s="49"/>
      <c r="AB516" s="49"/>
      <c r="AC516" s="49"/>
    </row>
    <row r="517" spans="1:29" s="6" customFormat="1" x14ac:dyDescent="0.25">
      <c r="A517" s="73"/>
      <c r="B517" s="76"/>
      <c r="C517" s="35" t="s">
        <v>22</v>
      </c>
      <c r="D517" s="8">
        <f t="shared" si="196"/>
        <v>0</v>
      </c>
      <c r="E517" s="8"/>
      <c r="F517" s="8"/>
      <c r="G517" s="8"/>
      <c r="H517" s="8"/>
      <c r="I517" s="8"/>
      <c r="J517" s="8"/>
      <c r="K517" s="8"/>
      <c r="L517" s="35"/>
      <c r="M517" s="41"/>
      <c r="N517" s="35"/>
      <c r="O517" s="35"/>
      <c r="P517" s="22"/>
      <c r="Q517" s="18"/>
      <c r="R517" s="18"/>
      <c r="S517" s="46"/>
      <c r="T517" s="49"/>
      <c r="U517" s="49"/>
      <c r="V517" s="49"/>
      <c r="W517" s="49"/>
      <c r="X517" s="49"/>
      <c r="Y517" s="49"/>
      <c r="Z517" s="49"/>
      <c r="AA517" s="49"/>
      <c r="AB517" s="49"/>
      <c r="AC517" s="49"/>
    </row>
    <row r="518" spans="1:29" s="6" customFormat="1" x14ac:dyDescent="0.25">
      <c r="A518" s="73"/>
      <c r="B518" s="76"/>
      <c r="C518" s="35" t="s">
        <v>16</v>
      </c>
      <c r="D518" s="8">
        <f t="shared" si="196"/>
        <v>14719.3</v>
      </c>
      <c r="E518" s="8"/>
      <c r="F518" s="8"/>
      <c r="G518" s="8"/>
      <c r="H518" s="8"/>
      <c r="I518" s="8"/>
      <c r="J518" s="8"/>
      <c r="K518" s="8"/>
      <c r="L518" s="35"/>
      <c r="M518" s="41"/>
      <c r="N518" s="35"/>
      <c r="O518" s="9">
        <v>14719.3</v>
      </c>
      <c r="P518" s="62"/>
      <c r="Q518" s="18"/>
      <c r="R518" s="18"/>
      <c r="S518" s="46"/>
      <c r="T518" s="49"/>
      <c r="U518" s="49"/>
      <c r="V518" s="49"/>
      <c r="W518" s="49"/>
      <c r="X518" s="49"/>
      <c r="Y518" s="49"/>
      <c r="Z518" s="49"/>
      <c r="AA518" s="49"/>
      <c r="AB518" s="49"/>
      <c r="AC518" s="49"/>
    </row>
    <row r="519" spans="1:29" s="6" customFormat="1" ht="30" x14ac:dyDescent="0.25">
      <c r="A519" s="73"/>
      <c r="B519" s="76"/>
      <c r="C519" s="35" t="s">
        <v>17</v>
      </c>
      <c r="D519" s="8">
        <f t="shared" si="196"/>
        <v>5280</v>
      </c>
      <c r="E519" s="8"/>
      <c r="F519" s="8"/>
      <c r="G519" s="8"/>
      <c r="H519" s="8"/>
      <c r="I519" s="8"/>
      <c r="J519" s="8"/>
      <c r="K519" s="8"/>
      <c r="L519" s="35"/>
      <c r="M519" s="41"/>
      <c r="N519" s="35"/>
      <c r="O519" s="9">
        <v>5280</v>
      </c>
      <c r="P519" s="62"/>
      <c r="Q519" s="18"/>
      <c r="R519" s="18"/>
      <c r="S519" s="46"/>
      <c r="T519" s="49"/>
      <c r="U519" s="49"/>
      <c r="V519" s="49"/>
      <c r="W519" s="49"/>
      <c r="X519" s="49"/>
      <c r="Y519" s="49"/>
      <c r="Z519" s="49"/>
      <c r="AA519" s="49"/>
      <c r="AB519" s="49"/>
      <c r="AC519" s="49"/>
    </row>
    <row r="520" spans="1:29" s="6" customFormat="1" ht="30" x14ac:dyDescent="0.25">
      <c r="A520" s="74"/>
      <c r="B520" s="77"/>
      <c r="C520" s="35" t="s">
        <v>18</v>
      </c>
      <c r="D520" s="8">
        <f t="shared" si="196"/>
        <v>0</v>
      </c>
      <c r="E520" s="8"/>
      <c r="F520" s="8"/>
      <c r="G520" s="8"/>
      <c r="H520" s="8"/>
      <c r="I520" s="8"/>
      <c r="J520" s="8"/>
      <c r="K520" s="8"/>
      <c r="L520" s="35"/>
      <c r="M520" s="41"/>
      <c r="N520" s="35"/>
      <c r="O520" s="35"/>
      <c r="P520" s="22"/>
      <c r="Q520" s="18"/>
      <c r="R520" s="18"/>
      <c r="S520" s="46"/>
      <c r="T520" s="49"/>
      <c r="U520" s="49"/>
      <c r="V520" s="49"/>
      <c r="W520" s="49"/>
      <c r="X520" s="49"/>
      <c r="Y520" s="49"/>
      <c r="Z520" s="49"/>
      <c r="AA520" s="49"/>
      <c r="AB520" s="49"/>
      <c r="AC520" s="49"/>
    </row>
    <row r="521" spans="1:29" s="6" customFormat="1" ht="35.25" customHeight="1" x14ac:dyDescent="0.25">
      <c r="A521" s="69" t="s">
        <v>274</v>
      </c>
      <c r="B521" s="75" t="s">
        <v>177</v>
      </c>
      <c r="C521" s="35" t="s">
        <v>14</v>
      </c>
      <c r="D521" s="8">
        <f t="shared" si="196"/>
        <v>366553.5</v>
      </c>
      <c r="E521" s="8">
        <f t="shared" ref="E521:O521" si="209">E522+E523+E524+E525</f>
        <v>0</v>
      </c>
      <c r="F521" s="8">
        <f t="shared" si="209"/>
        <v>0</v>
      </c>
      <c r="G521" s="8">
        <f t="shared" si="209"/>
        <v>0</v>
      </c>
      <c r="H521" s="8">
        <f t="shared" si="209"/>
        <v>0</v>
      </c>
      <c r="I521" s="8">
        <f t="shared" si="209"/>
        <v>0</v>
      </c>
      <c r="J521" s="8">
        <f t="shared" si="209"/>
        <v>0</v>
      </c>
      <c r="K521" s="8">
        <f t="shared" si="209"/>
        <v>366553.5</v>
      </c>
      <c r="L521" s="8">
        <f t="shared" si="209"/>
        <v>0</v>
      </c>
      <c r="M521" s="8">
        <f t="shared" si="209"/>
        <v>0</v>
      </c>
      <c r="N521" s="8">
        <f t="shared" si="209"/>
        <v>0</v>
      </c>
      <c r="O521" s="8">
        <f t="shared" si="209"/>
        <v>0</v>
      </c>
      <c r="P521" s="23"/>
      <c r="Q521" s="18"/>
      <c r="R521" s="18"/>
      <c r="S521" s="46"/>
      <c r="T521" s="49"/>
      <c r="U521" s="49"/>
      <c r="V521" s="49"/>
      <c r="W521" s="49"/>
      <c r="X521" s="49"/>
      <c r="Y521" s="49"/>
      <c r="Z521" s="49"/>
      <c r="AA521" s="49"/>
      <c r="AB521" s="49"/>
      <c r="AC521" s="49"/>
    </row>
    <row r="522" spans="1:29" s="6" customFormat="1" ht="40.5" customHeight="1" x14ac:dyDescent="0.25">
      <c r="A522" s="70"/>
      <c r="B522" s="76"/>
      <c r="C522" s="35" t="s">
        <v>22</v>
      </c>
      <c r="D522" s="8">
        <f t="shared" si="196"/>
        <v>0</v>
      </c>
      <c r="E522" s="8">
        <f>E527</f>
        <v>0</v>
      </c>
      <c r="F522" s="8">
        <f t="shared" ref="F522:O522" si="210">F527</f>
        <v>0</v>
      </c>
      <c r="G522" s="8">
        <f t="shared" si="210"/>
        <v>0</v>
      </c>
      <c r="H522" s="8">
        <f t="shared" si="210"/>
        <v>0</v>
      </c>
      <c r="I522" s="8">
        <f t="shared" si="210"/>
        <v>0</v>
      </c>
      <c r="J522" s="8">
        <f t="shared" si="210"/>
        <v>0</v>
      </c>
      <c r="K522" s="8">
        <f t="shared" si="210"/>
        <v>0</v>
      </c>
      <c r="L522" s="8">
        <f t="shared" si="210"/>
        <v>0</v>
      </c>
      <c r="M522" s="8">
        <f t="shared" si="210"/>
        <v>0</v>
      </c>
      <c r="N522" s="8">
        <f t="shared" si="210"/>
        <v>0</v>
      </c>
      <c r="O522" s="8">
        <f t="shared" si="210"/>
        <v>0</v>
      </c>
      <c r="P522" s="23"/>
      <c r="Q522" s="18"/>
      <c r="R522" s="18"/>
      <c r="S522" s="46"/>
      <c r="T522" s="49"/>
      <c r="U522" s="49"/>
      <c r="V522" s="49"/>
      <c r="W522" s="49"/>
      <c r="X522" s="49"/>
      <c r="Y522" s="49"/>
      <c r="Z522" s="49"/>
      <c r="AA522" s="49"/>
      <c r="AB522" s="49"/>
      <c r="AC522" s="49"/>
    </row>
    <row r="523" spans="1:29" s="6" customFormat="1" ht="42" customHeight="1" x14ac:dyDescent="0.25">
      <c r="A523" s="70"/>
      <c r="B523" s="76"/>
      <c r="C523" s="35" t="s">
        <v>16</v>
      </c>
      <c r="D523" s="8">
        <f t="shared" si="196"/>
        <v>264285</v>
      </c>
      <c r="E523" s="8">
        <f t="shared" ref="E523:O525" si="211">E528</f>
        <v>0</v>
      </c>
      <c r="F523" s="8">
        <f t="shared" si="211"/>
        <v>0</v>
      </c>
      <c r="G523" s="8">
        <f t="shared" si="211"/>
        <v>0</v>
      </c>
      <c r="H523" s="8">
        <f t="shared" si="211"/>
        <v>0</v>
      </c>
      <c r="I523" s="8">
        <f t="shared" si="211"/>
        <v>0</v>
      </c>
      <c r="J523" s="8">
        <f t="shared" si="211"/>
        <v>0</v>
      </c>
      <c r="K523" s="8">
        <f t="shared" si="211"/>
        <v>264285</v>
      </c>
      <c r="L523" s="8">
        <f t="shared" si="211"/>
        <v>0</v>
      </c>
      <c r="M523" s="8">
        <f t="shared" si="211"/>
        <v>0</v>
      </c>
      <c r="N523" s="8">
        <f t="shared" si="211"/>
        <v>0</v>
      </c>
      <c r="O523" s="8">
        <f t="shared" si="211"/>
        <v>0</v>
      </c>
      <c r="P523" s="23"/>
      <c r="Q523" s="18"/>
      <c r="R523" s="18"/>
      <c r="S523" s="46"/>
      <c r="T523" s="49"/>
      <c r="U523" s="49"/>
      <c r="V523" s="49"/>
      <c r="W523" s="49"/>
      <c r="X523" s="49"/>
      <c r="Y523" s="49"/>
      <c r="Z523" s="49"/>
      <c r="AA523" s="49"/>
      <c r="AB523" s="49"/>
      <c r="AC523" s="49"/>
    </row>
    <row r="524" spans="1:29" s="6" customFormat="1" ht="46.5" customHeight="1" x14ac:dyDescent="0.25">
      <c r="A524" s="70"/>
      <c r="B524" s="76"/>
      <c r="C524" s="35" t="s">
        <v>17</v>
      </c>
      <c r="D524" s="8">
        <f t="shared" si="196"/>
        <v>102268.5</v>
      </c>
      <c r="E524" s="8">
        <f t="shared" si="211"/>
        <v>0</v>
      </c>
      <c r="F524" s="8">
        <f t="shared" si="211"/>
        <v>0</v>
      </c>
      <c r="G524" s="8">
        <f t="shared" si="211"/>
        <v>0</v>
      </c>
      <c r="H524" s="8">
        <f t="shared" si="211"/>
        <v>0</v>
      </c>
      <c r="I524" s="8">
        <f t="shared" si="211"/>
        <v>0</v>
      </c>
      <c r="J524" s="8">
        <f t="shared" si="211"/>
        <v>0</v>
      </c>
      <c r="K524" s="8">
        <f t="shared" si="211"/>
        <v>102268.5</v>
      </c>
      <c r="L524" s="8">
        <f t="shared" si="211"/>
        <v>0</v>
      </c>
      <c r="M524" s="8">
        <f t="shared" si="211"/>
        <v>0</v>
      </c>
      <c r="N524" s="8">
        <f t="shared" si="211"/>
        <v>0</v>
      </c>
      <c r="O524" s="8">
        <f t="shared" si="211"/>
        <v>0</v>
      </c>
      <c r="P524" s="23"/>
      <c r="Q524" s="18"/>
      <c r="R524" s="18"/>
      <c r="S524" s="46"/>
      <c r="T524" s="49"/>
      <c r="U524" s="49"/>
      <c r="V524" s="49"/>
      <c r="W524" s="49"/>
      <c r="X524" s="49"/>
      <c r="Y524" s="49"/>
      <c r="Z524" s="49"/>
      <c r="AA524" s="49"/>
      <c r="AB524" s="49"/>
      <c r="AC524" s="49"/>
    </row>
    <row r="525" spans="1:29" s="6" customFormat="1" ht="38.25" customHeight="1" x14ac:dyDescent="0.25">
      <c r="A525" s="71"/>
      <c r="B525" s="77"/>
      <c r="C525" s="35" t="s">
        <v>18</v>
      </c>
      <c r="D525" s="8">
        <f t="shared" si="196"/>
        <v>0</v>
      </c>
      <c r="E525" s="8">
        <f t="shared" si="211"/>
        <v>0</v>
      </c>
      <c r="F525" s="8">
        <f t="shared" si="211"/>
        <v>0</v>
      </c>
      <c r="G525" s="8">
        <f t="shared" si="211"/>
        <v>0</v>
      </c>
      <c r="H525" s="8">
        <f t="shared" si="211"/>
        <v>0</v>
      </c>
      <c r="I525" s="8">
        <f t="shared" si="211"/>
        <v>0</v>
      </c>
      <c r="J525" s="8">
        <f t="shared" si="211"/>
        <v>0</v>
      </c>
      <c r="K525" s="8">
        <f t="shared" si="211"/>
        <v>0</v>
      </c>
      <c r="L525" s="8">
        <f t="shared" si="211"/>
        <v>0</v>
      </c>
      <c r="M525" s="8">
        <f t="shared" si="211"/>
        <v>0</v>
      </c>
      <c r="N525" s="8">
        <f t="shared" si="211"/>
        <v>0</v>
      </c>
      <c r="O525" s="8">
        <f t="shared" si="211"/>
        <v>0</v>
      </c>
      <c r="P525" s="23"/>
      <c r="Q525" s="18"/>
      <c r="R525" s="18"/>
      <c r="S525" s="46"/>
      <c r="T525" s="49"/>
      <c r="U525" s="49"/>
      <c r="V525" s="49"/>
      <c r="W525" s="49"/>
      <c r="X525" s="49"/>
      <c r="Y525" s="49"/>
      <c r="Z525" s="49"/>
      <c r="AA525" s="49"/>
      <c r="AB525" s="49"/>
      <c r="AC525" s="49"/>
    </row>
    <row r="526" spans="1:29" s="6" customFormat="1" ht="23.25" customHeight="1" x14ac:dyDescent="0.25">
      <c r="A526" s="69" t="s">
        <v>275</v>
      </c>
      <c r="B526" s="75" t="s">
        <v>178</v>
      </c>
      <c r="C526" s="35" t="s">
        <v>14</v>
      </c>
      <c r="D526" s="8">
        <f t="shared" si="196"/>
        <v>366553.5</v>
      </c>
      <c r="E526" s="8">
        <v>0</v>
      </c>
      <c r="F526" s="8">
        <v>0</v>
      </c>
      <c r="G526" s="8">
        <v>0</v>
      </c>
      <c r="H526" s="8">
        <v>0</v>
      </c>
      <c r="I526" s="8">
        <v>0</v>
      </c>
      <c r="J526" s="8">
        <v>0</v>
      </c>
      <c r="K526" s="8">
        <v>366553.5</v>
      </c>
      <c r="L526" s="8">
        <v>0</v>
      </c>
      <c r="M526" s="8">
        <v>0</v>
      </c>
      <c r="N526" s="8">
        <v>0</v>
      </c>
      <c r="O526" s="8">
        <v>0</v>
      </c>
      <c r="P526" s="23"/>
      <c r="Q526" s="18"/>
      <c r="R526" s="18"/>
      <c r="S526" s="46"/>
      <c r="T526" s="49"/>
      <c r="U526" s="49"/>
      <c r="V526" s="49"/>
      <c r="W526" s="49"/>
      <c r="X526" s="49"/>
      <c r="Y526" s="49"/>
      <c r="Z526" s="49"/>
      <c r="AA526" s="49"/>
      <c r="AB526" s="49"/>
      <c r="AC526" s="49"/>
    </row>
    <row r="527" spans="1:29" s="6" customFormat="1" ht="25.5" customHeight="1" x14ac:dyDescent="0.25">
      <c r="A527" s="70"/>
      <c r="B527" s="76"/>
      <c r="C527" s="35" t="s">
        <v>22</v>
      </c>
      <c r="D527" s="8">
        <f t="shared" si="196"/>
        <v>0</v>
      </c>
      <c r="E527" s="8"/>
      <c r="F527" s="8"/>
      <c r="G527" s="8"/>
      <c r="H527" s="8"/>
      <c r="I527" s="8"/>
      <c r="J527" s="8"/>
      <c r="K527" s="8">
        <v>0</v>
      </c>
      <c r="L527" s="35"/>
      <c r="M527" s="35"/>
      <c r="N527" s="35"/>
      <c r="O527" s="35"/>
      <c r="P527" s="22"/>
      <c r="Q527" s="18"/>
      <c r="R527" s="18"/>
      <c r="S527" s="46"/>
      <c r="T527" s="49"/>
      <c r="U527" s="49"/>
      <c r="V527" s="49"/>
      <c r="W527" s="49"/>
      <c r="X527" s="49"/>
      <c r="Y527" s="49"/>
      <c r="Z527" s="49"/>
      <c r="AA527" s="49"/>
      <c r="AB527" s="49"/>
      <c r="AC527" s="49"/>
    </row>
    <row r="528" spans="1:29" s="6" customFormat="1" ht="21.75" customHeight="1" x14ac:dyDescent="0.25">
      <c r="A528" s="70"/>
      <c r="B528" s="76"/>
      <c r="C528" s="35" t="s">
        <v>16</v>
      </c>
      <c r="D528" s="8">
        <f t="shared" si="196"/>
        <v>264285</v>
      </c>
      <c r="E528" s="8"/>
      <c r="F528" s="8"/>
      <c r="G528" s="8"/>
      <c r="H528" s="8"/>
      <c r="I528" s="8"/>
      <c r="J528" s="8"/>
      <c r="K528" s="8">
        <v>264285</v>
      </c>
      <c r="L528" s="11"/>
      <c r="M528" s="35"/>
      <c r="N528" s="35"/>
      <c r="O528" s="35"/>
      <c r="P528" s="22"/>
      <c r="Q528" s="18"/>
      <c r="R528" s="18"/>
      <c r="S528" s="46"/>
      <c r="T528" s="49"/>
      <c r="U528" s="49"/>
      <c r="V528" s="49"/>
      <c r="W528" s="49"/>
      <c r="X528" s="49"/>
      <c r="Y528" s="49"/>
      <c r="Z528" s="49"/>
      <c r="AA528" s="49"/>
      <c r="AB528" s="49"/>
      <c r="AC528" s="49"/>
    </row>
    <row r="529" spans="1:29" s="6" customFormat="1" ht="33.75" customHeight="1" x14ac:dyDescent="0.25">
      <c r="A529" s="70"/>
      <c r="B529" s="76"/>
      <c r="C529" s="35" t="s">
        <v>17</v>
      </c>
      <c r="D529" s="8">
        <f t="shared" ref="D529:D592" si="212">SUM(E529:O529)</f>
        <v>102268.5</v>
      </c>
      <c r="E529" s="8"/>
      <c r="F529" s="8"/>
      <c r="G529" s="8"/>
      <c r="H529" s="8"/>
      <c r="I529" s="8"/>
      <c r="J529" s="8"/>
      <c r="K529" s="8">
        <v>102268.5</v>
      </c>
      <c r="L529" s="11"/>
      <c r="M529" s="35"/>
      <c r="N529" s="35"/>
      <c r="O529" s="35"/>
      <c r="P529" s="22"/>
      <c r="Q529" s="18"/>
      <c r="R529" s="18"/>
      <c r="S529" s="46"/>
      <c r="T529" s="49"/>
      <c r="U529" s="49"/>
      <c r="V529" s="49"/>
      <c r="W529" s="49"/>
      <c r="X529" s="49"/>
      <c r="Y529" s="49"/>
      <c r="Z529" s="49"/>
      <c r="AA529" s="49"/>
      <c r="AB529" s="49"/>
      <c r="AC529" s="49"/>
    </row>
    <row r="530" spans="1:29" s="6" customFormat="1" ht="30" x14ac:dyDescent="0.25">
      <c r="A530" s="71"/>
      <c r="B530" s="77"/>
      <c r="C530" s="35" t="s">
        <v>18</v>
      </c>
      <c r="D530" s="8">
        <f t="shared" si="212"/>
        <v>0</v>
      </c>
      <c r="E530" s="8"/>
      <c r="F530" s="8"/>
      <c r="G530" s="8"/>
      <c r="H530" s="8"/>
      <c r="I530" s="8"/>
      <c r="J530" s="8"/>
      <c r="K530" s="8">
        <v>0</v>
      </c>
      <c r="L530" s="35"/>
      <c r="M530" s="35"/>
      <c r="N530" s="35"/>
      <c r="O530" s="35"/>
      <c r="P530" s="22"/>
      <c r="Q530" s="18"/>
      <c r="R530" s="18"/>
      <c r="S530" s="46"/>
      <c r="T530" s="49"/>
      <c r="U530" s="49"/>
      <c r="V530" s="49"/>
      <c r="W530" s="49"/>
      <c r="X530" s="49"/>
      <c r="Y530" s="49"/>
      <c r="Z530" s="49"/>
      <c r="AA530" s="49"/>
      <c r="AB530" s="49"/>
      <c r="AC530" s="49"/>
    </row>
    <row r="531" spans="1:29" s="6" customFormat="1" ht="23.25" customHeight="1" x14ac:dyDescent="0.25">
      <c r="A531" s="69" t="s">
        <v>276</v>
      </c>
      <c r="B531" s="75" t="s">
        <v>83</v>
      </c>
      <c r="C531" s="35" t="s">
        <v>14</v>
      </c>
      <c r="D531" s="8">
        <f t="shared" si="212"/>
        <v>44191.9</v>
      </c>
      <c r="E531" s="8">
        <f t="shared" ref="E531:O531" si="213">E532+E533+E534+E535</f>
        <v>0</v>
      </c>
      <c r="F531" s="8">
        <f t="shared" si="213"/>
        <v>0</v>
      </c>
      <c r="G531" s="8">
        <f t="shared" si="213"/>
        <v>0</v>
      </c>
      <c r="H531" s="8">
        <f t="shared" si="213"/>
        <v>44191.9</v>
      </c>
      <c r="I531" s="8">
        <f t="shared" si="213"/>
        <v>0</v>
      </c>
      <c r="J531" s="8">
        <f t="shared" si="213"/>
        <v>0</v>
      </c>
      <c r="K531" s="8">
        <f t="shared" si="213"/>
        <v>0</v>
      </c>
      <c r="L531" s="8">
        <f t="shared" si="213"/>
        <v>0</v>
      </c>
      <c r="M531" s="8">
        <f t="shared" si="213"/>
        <v>0</v>
      </c>
      <c r="N531" s="8">
        <f t="shared" si="213"/>
        <v>0</v>
      </c>
      <c r="O531" s="8">
        <f t="shared" si="213"/>
        <v>0</v>
      </c>
      <c r="P531" s="23"/>
      <c r="Q531" s="18"/>
      <c r="R531" s="18"/>
      <c r="S531" s="46"/>
      <c r="T531" s="49"/>
      <c r="U531" s="49"/>
      <c r="V531" s="49"/>
      <c r="W531" s="49"/>
      <c r="X531" s="49"/>
      <c r="Y531" s="49"/>
      <c r="Z531" s="49"/>
      <c r="AA531" s="49"/>
      <c r="AB531" s="49"/>
      <c r="AC531" s="49"/>
    </row>
    <row r="532" spans="1:29" s="6" customFormat="1" ht="32.25" customHeight="1" x14ac:dyDescent="0.25">
      <c r="A532" s="70"/>
      <c r="B532" s="76"/>
      <c r="C532" s="35" t="s">
        <v>22</v>
      </c>
      <c r="D532" s="8">
        <f t="shared" si="212"/>
        <v>0</v>
      </c>
      <c r="E532" s="8"/>
      <c r="F532" s="8"/>
      <c r="G532" s="8"/>
      <c r="H532" s="8"/>
      <c r="I532" s="8"/>
      <c r="J532" s="8"/>
      <c r="K532" s="8"/>
      <c r="L532" s="35"/>
      <c r="M532" s="35"/>
      <c r="N532" s="35"/>
      <c r="O532" s="35"/>
      <c r="P532" s="22"/>
      <c r="Q532" s="18"/>
      <c r="R532" s="18"/>
      <c r="S532" s="46"/>
      <c r="T532" s="49"/>
      <c r="U532" s="49"/>
      <c r="V532" s="49"/>
      <c r="W532" s="49"/>
      <c r="X532" s="49"/>
      <c r="Y532" s="49"/>
      <c r="Z532" s="49"/>
      <c r="AA532" s="49"/>
      <c r="AB532" s="49"/>
      <c r="AC532" s="49"/>
    </row>
    <row r="533" spans="1:29" s="6" customFormat="1" ht="36" customHeight="1" x14ac:dyDescent="0.25">
      <c r="A533" s="70"/>
      <c r="B533" s="76"/>
      <c r="C533" s="35" t="s">
        <v>16</v>
      </c>
      <c r="D533" s="8">
        <f t="shared" si="212"/>
        <v>0</v>
      </c>
      <c r="E533" s="8"/>
      <c r="F533" s="8"/>
      <c r="G533" s="8"/>
      <c r="H533" s="8"/>
      <c r="I533" s="8"/>
      <c r="J533" s="8"/>
      <c r="K533" s="8"/>
      <c r="L533" s="35"/>
      <c r="M533" s="35"/>
      <c r="N533" s="35"/>
      <c r="O533" s="35"/>
      <c r="P533" s="22"/>
      <c r="Q533" s="18"/>
      <c r="R533" s="18"/>
      <c r="S533" s="46"/>
      <c r="T533" s="49"/>
      <c r="U533" s="49"/>
      <c r="V533" s="49"/>
      <c r="W533" s="49"/>
      <c r="X533" s="49"/>
      <c r="Y533" s="49"/>
      <c r="Z533" s="49"/>
      <c r="AA533" s="49"/>
      <c r="AB533" s="49"/>
      <c r="AC533" s="49"/>
    </row>
    <row r="534" spans="1:29" s="6" customFormat="1" ht="36" customHeight="1" x14ac:dyDescent="0.25">
      <c r="A534" s="70"/>
      <c r="B534" s="76"/>
      <c r="C534" s="35" t="s">
        <v>17</v>
      </c>
      <c r="D534" s="8">
        <f t="shared" si="212"/>
        <v>44191.9</v>
      </c>
      <c r="E534" s="8"/>
      <c r="F534" s="8"/>
      <c r="G534" s="8"/>
      <c r="H534" s="8">
        <v>44191.9</v>
      </c>
      <c r="I534" s="8"/>
      <c r="J534" s="8"/>
      <c r="K534" s="8"/>
      <c r="L534" s="35"/>
      <c r="M534" s="35"/>
      <c r="N534" s="35"/>
      <c r="O534" s="35"/>
      <c r="P534" s="22"/>
      <c r="Q534" s="18"/>
      <c r="R534" s="18"/>
      <c r="S534" s="46"/>
      <c r="T534" s="49"/>
      <c r="U534" s="49"/>
      <c r="V534" s="49"/>
      <c r="W534" s="49"/>
      <c r="X534" s="49"/>
      <c r="Y534" s="49"/>
      <c r="Z534" s="49"/>
      <c r="AA534" s="49"/>
      <c r="AB534" s="49"/>
      <c r="AC534" s="49"/>
    </row>
    <row r="535" spans="1:29" s="6" customFormat="1" ht="30" x14ac:dyDescent="0.25">
      <c r="A535" s="71"/>
      <c r="B535" s="77"/>
      <c r="C535" s="35" t="s">
        <v>18</v>
      </c>
      <c r="D535" s="8">
        <f t="shared" si="212"/>
        <v>0</v>
      </c>
      <c r="E535" s="8"/>
      <c r="F535" s="8"/>
      <c r="G535" s="8"/>
      <c r="H535" s="8"/>
      <c r="I535" s="8"/>
      <c r="J535" s="8"/>
      <c r="K535" s="8"/>
      <c r="L535" s="35"/>
      <c r="M535" s="35"/>
      <c r="N535" s="35"/>
      <c r="O535" s="35"/>
      <c r="P535" s="22"/>
      <c r="Q535" s="18"/>
      <c r="R535" s="18"/>
      <c r="S535" s="46"/>
      <c r="T535" s="49"/>
      <c r="U535" s="49"/>
      <c r="V535" s="49"/>
      <c r="W535" s="49"/>
      <c r="X535" s="49"/>
      <c r="Y535" s="49"/>
      <c r="Z535" s="49"/>
      <c r="AA535" s="49"/>
      <c r="AB535" s="49"/>
      <c r="AC535" s="49"/>
    </row>
    <row r="536" spans="1:29" s="6" customFormat="1" ht="31.5" customHeight="1" x14ac:dyDescent="0.25">
      <c r="A536" s="69" t="s">
        <v>161</v>
      </c>
      <c r="B536" s="75" t="s">
        <v>180</v>
      </c>
      <c r="C536" s="35" t="s">
        <v>14</v>
      </c>
      <c r="D536" s="8">
        <f t="shared" si="212"/>
        <v>1017171.05</v>
      </c>
      <c r="E536" s="8">
        <f t="shared" ref="E536:O536" si="214">E537+E538+E539+E540</f>
        <v>94201.4</v>
      </c>
      <c r="F536" s="8">
        <f t="shared" si="214"/>
        <v>45280.49</v>
      </c>
      <c r="G536" s="8">
        <f t="shared" si="214"/>
        <v>125398.18</v>
      </c>
      <c r="H536" s="8">
        <f t="shared" si="214"/>
        <v>125870.39</v>
      </c>
      <c r="I536" s="8">
        <f t="shared" si="214"/>
        <v>125915.92</v>
      </c>
      <c r="J536" s="8">
        <f t="shared" si="214"/>
        <v>105999.6</v>
      </c>
      <c r="K536" s="8">
        <f t="shared" si="214"/>
        <v>54672.639999999999</v>
      </c>
      <c r="L536" s="8">
        <f t="shared" si="214"/>
        <v>92819.03</v>
      </c>
      <c r="M536" s="8">
        <f t="shared" si="214"/>
        <v>92861.4</v>
      </c>
      <c r="N536" s="8">
        <f t="shared" si="214"/>
        <v>71076</v>
      </c>
      <c r="O536" s="8">
        <f t="shared" si="214"/>
        <v>83076</v>
      </c>
      <c r="P536" s="23"/>
      <c r="Q536" s="18"/>
      <c r="R536" s="18"/>
      <c r="S536" s="46"/>
      <c r="T536" s="49"/>
      <c r="U536" s="49"/>
      <c r="V536" s="49"/>
      <c r="W536" s="49"/>
      <c r="X536" s="49"/>
      <c r="Y536" s="49"/>
      <c r="Z536" s="49"/>
      <c r="AA536" s="49"/>
      <c r="AB536" s="49"/>
      <c r="AC536" s="49"/>
    </row>
    <row r="537" spans="1:29" s="6" customFormat="1" ht="31.5" customHeight="1" x14ac:dyDescent="0.25">
      <c r="A537" s="70"/>
      <c r="B537" s="76"/>
      <c r="C537" s="35" t="s">
        <v>22</v>
      </c>
      <c r="D537" s="8">
        <f t="shared" si="212"/>
        <v>51225.02</v>
      </c>
      <c r="E537" s="8">
        <f>E542+E547</f>
        <v>7319.3</v>
      </c>
      <c r="F537" s="8">
        <f t="shared" ref="F537:K537" si="215">F542+F547</f>
        <v>2188.4899999999998</v>
      </c>
      <c r="G537" s="8">
        <f t="shared" si="215"/>
        <v>35905.79</v>
      </c>
      <c r="H537" s="8">
        <f t="shared" si="215"/>
        <v>3301.68</v>
      </c>
      <c r="I537" s="8">
        <f t="shared" si="215"/>
        <v>1085.93</v>
      </c>
      <c r="J537" s="8">
        <f t="shared" si="215"/>
        <v>806.67</v>
      </c>
      <c r="K537" s="8">
        <f t="shared" si="215"/>
        <v>617.16</v>
      </c>
      <c r="L537" s="8">
        <f>L542+L547</f>
        <v>0</v>
      </c>
      <c r="M537" s="8">
        <f t="shared" ref="M537:O537" si="216">M542+M547</f>
        <v>0</v>
      </c>
      <c r="N537" s="8">
        <f t="shared" si="216"/>
        <v>0</v>
      </c>
      <c r="O537" s="8">
        <f t="shared" si="216"/>
        <v>0</v>
      </c>
      <c r="P537" s="23"/>
      <c r="Q537" s="18"/>
      <c r="R537" s="18"/>
      <c r="S537" s="46"/>
      <c r="T537" s="49"/>
      <c r="U537" s="49"/>
      <c r="V537" s="49"/>
      <c r="W537" s="49"/>
      <c r="X537" s="49"/>
      <c r="Y537" s="49"/>
      <c r="Z537" s="49"/>
      <c r="AA537" s="49"/>
      <c r="AB537" s="49"/>
      <c r="AC537" s="49"/>
    </row>
    <row r="538" spans="1:29" s="6" customFormat="1" ht="29.25" customHeight="1" x14ac:dyDescent="0.25">
      <c r="A538" s="70"/>
      <c r="B538" s="76"/>
      <c r="C538" s="35" t="s">
        <v>16</v>
      </c>
      <c r="D538" s="8">
        <f t="shared" si="212"/>
        <v>159509.32999999999</v>
      </c>
      <c r="E538" s="8">
        <f t="shared" ref="E538:L540" si="217">E543+E548</f>
        <v>928.1</v>
      </c>
      <c r="F538" s="8">
        <f t="shared" si="217"/>
        <v>68</v>
      </c>
      <c r="G538" s="8">
        <f t="shared" si="217"/>
        <v>430</v>
      </c>
      <c r="H538" s="8">
        <f t="shared" si="217"/>
        <v>33991.24</v>
      </c>
      <c r="I538" s="8">
        <f t="shared" si="217"/>
        <v>38939.620000000003</v>
      </c>
      <c r="J538" s="8">
        <f t="shared" si="217"/>
        <v>21745.360000000001</v>
      </c>
      <c r="K538" s="8">
        <f t="shared" si="217"/>
        <v>5108.91</v>
      </c>
      <c r="L538" s="8">
        <f t="shared" si="217"/>
        <v>23298.1</v>
      </c>
      <c r="M538" s="8">
        <f t="shared" ref="M538:O538" si="218">M543+M548</f>
        <v>23000</v>
      </c>
      <c r="N538" s="8">
        <f t="shared" si="218"/>
        <v>0</v>
      </c>
      <c r="O538" s="8">
        <f t="shared" si="218"/>
        <v>12000</v>
      </c>
      <c r="P538" s="23"/>
      <c r="Q538" s="18"/>
      <c r="R538" s="18"/>
      <c r="S538" s="46"/>
      <c r="T538" s="49"/>
      <c r="U538" s="49"/>
      <c r="V538" s="49"/>
      <c r="W538" s="49"/>
      <c r="X538" s="49"/>
      <c r="Y538" s="49"/>
      <c r="Z538" s="49"/>
      <c r="AA538" s="49"/>
      <c r="AB538" s="49"/>
      <c r="AC538" s="49"/>
    </row>
    <row r="539" spans="1:29" s="6" customFormat="1" ht="42" customHeight="1" x14ac:dyDescent="0.25">
      <c r="A539" s="70"/>
      <c r="B539" s="76"/>
      <c r="C539" s="35" t="s">
        <v>17</v>
      </c>
      <c r="D539" s="8">
        <f t="shared" si="212"/>
        <v>798687.96</v>
      </c>
      <c r="E539" s="8">
        <f t="shared" si="217"/>
        <v>85954</v>
      </c>
      <c r="F539" s="8">
        <f t="shared" si="217"/>
        <v>43024</v>
      </c>
      <c r="G539" s="8">
        <f t="shared" si="217"/>
        <v>86428</v>
      </c>
      <c r="H539" s="8">
        <f t="shared" si="217"/>
        <v>86218.37</v>
      </c>
      <c r="I539" s="8">
        <f t="shared" si="217"/>
        <v>84110.12</v>
      </c>
      <c r="J539" s="8">
        <f t="shared" si="217"/>
        <v>82737.570000000007</v>
      </c>
      <c r="K539" s="8">
        <f t="shared" si="217"/>
        <v>48906.57</v>
      </c>
      <c r="L539" s="8">
        <f t="shared" si="217"/>
        <v>69295.929999999993</v>
      </c>
      <c r="M539" s="8">
        <f t="shared" ref="M539:O539" si="219">M544+M549</f>
        <v>69861.399999999994</v>
      </c>
      <c r="N539" s="8">
        <f t="shared" si="219"/>
        <v>71076</v>
      </c>
      <c r="O539" s="8">
        <f t="shared" si="219"/>
        <v>71076</v>
      </c>
      <c r="P539" s="23"/>
      <c r="Q539" s="18"/>
      <c r="R539" s="18"/>
      <c r="S539" s="46"/>
      <c r="T539" s="49"/>
      <c r="U539" s="49"/>
      <c r="V539" s="49"/>
      <c r="W539" s="49"/>
      <c r="X539" s="49"/>
      <c r="Y539" s="49"/>
      <c r="Z539" s="49"/>
      <c r="AA539" s="49"/>
      <c r="AB539" s="49"/>
      <c r="AC539" s="49"/>
    </row>
    <row r="540" spans="1:29" s="6" customFormat="1" ht="30" x14ac:dyDescent="0.25">
      <c r="A540" s="71"/>
      <c r="B540" s="77"/>
      <c r="C540" s="35" t="s">
        <v>18</v>
      </c>
      <c r="D540" s="8">
        <f t="shared" si="212"/>
        <v>7748.74</v>
      </c>
      <c r="E540" s="8">
        <f t="shared" si="217"/>
        <v>0</v>
      </c>
      <c r="F540" s="8">
        <f t="shared" si="217"/>
        <v>0</v>
      </c>
      <c r="G540" s="8">
        <f t="shared" si="217"/>
        <v>2634.39</v>
      </c>
      <c r="H540" s="8">
        <f t="shared" si="217"/>
        <v>2359.1</v>
      </c>
      <c r="I540" s="8">
        <f t="shared" si="217"/>
        <v>1780.25</v>
      </c>
      <c r="J540" s="8">
        <f t="shared" si="217"/>
        <v>710</v>
      </c>
      <c r="K540" s="8">
        <f t="shared" si="217"/>
        <v>40</v>
      </c>
      <c r="L540" s="8">
        <f t="shared" si="217"/>
        <v>225</v>
      </c>
      <c r="M540" s="8">
        <f t="shared" ref="M540:O540" si="220">M545+M550</f>
        <v>0</v>
      </c>
      <c r="N540" s="8">
        <f t="shared" si="220"/>
        <v>0</v>
      </c>
      <c r="O540" s="8">
        <f t="shared" si="220"/>
        <v>0</v>
      </c>
      <c r="P540" s="23"/>
      <c r="Q540" s="18"/>
      <c r="R540" s="18"/>
      <c r="S540" s="46"/>
      <c r="T540" s="49"/>
      <c r="U540" s="49"/>
      <c r="V540" s="49"/>
      <c r="W540" s="49"/>
      <c r="X540" s="49"/>
      <c r="Y540" s="49"/>
      <c r="Z540" s="49"/>
      <c r="AA540" s="49"/>
      <c r="AB540" s="49"/>
      <c r="AC540" s="49"/>
    </row>
    <row r="541" spans="1:29" s="6" customFormat="1" ht="27.75" customHeight="1" x14ac:dyDescent="0.25">
      <c r="A541" s="69" t="s">
        <v>163</v>
      </c>
      <c r="B541" s="75" t="s">
        <v>182</v>
      </c>
      <c r="C541" s="35" t="s">
        <v>14</v>
      </c>
      <c r="D541" s="8">
        <f t="shared" si="212"/>
        <v>945525.24</v>
      </c>
      <c r="E541" s="8">
        <f t="shared" ref="E541:O541" si="221">E542+E543+E544+E545</f>
        <v>83492.399999999994</v>
      </c>
      <c r="F541" s="8">
        <f t="shared" si="221"/>
        <v>35170.49</v>
      </c>
      <c r="G541" s="8">
        <f t="shared" si="221"/>
        <v>112556.18</v>
      </c>
      <c r="H541" s="8">
        <f t="shared" si="221"/>
        <v>113524.12</v>
      </c>
      <c r="I541" s="8">
        <f t="shared" si="221"/>
        <v>113106.58</v>
      </c>
      <c r="J541" s="8">
        <f t="shared" si="221"/>
        <v>93170.4</v>
      </c>
      <c r="K541" s="8">
        <f t="shared" si="221"/>
        <v>54672.639999999999</v>
      </c>
      <c r="L541" s="8">
        <f t="shared" si="221"/>
        <v>92819.03</v>
      </c>
      <c r="M541" s="8">
        <f t="shared" si="221"/>
        <v>92861.4</v>
      </c>
      <c r="N541" s="8">
        <f t="shared" si="221"/>
        <v>71076</v>
      </c>
      <c r="O541" s="8">
        <f t="shared" si="221"/>
        <v>83076</v>
      </c>
      <c r="P541" s="23"/>
      <c r="Q541" s="18"/>
      <c r="R541" s="18"/>
      <c r="S541" s="46"/>
      <c r="T541" s="49"/>
      <c r="U541" s="49"/>
      <c r="V541" s="49"/>
      <c r="W541" s="49"/>
      <c r="X541" s="49"/>
      <c r="Y541" s="49"/>
      <c r="Z541" s="49"/>
      <c r="AA541" s="49"/>
      <c r="AB541" s="49"/>
      <c r="AC541" s="49"/>
    </row>
    <row r="542" spans="1:29" s="6" customFormat="1" ht="36.75" customHeight="1" x14ac:dyDescent="0.25">
      <c r="A542" s="70"/>
      <c r="B542" s="76"/>
      <c r="C542" s="35" t="s">
        <v>22</v>
      </c>
      <c r="D542" s="8">
        <f t="shared" si="212"/>
        <v>51225.02</v>
      </c>
      <c r="E542" s="8">
        <v>7319.3</v>
      </c>
      <c r="F542" s="8">
        <v>2188.4899999999998</v>
      </c>
      <c r="G542" s="8">
        <v>35905.79</v>
      </c>
      <c r="H542" s="8">
        <v>3301.68</v>
      </c>
      <c r="I542" s="8">
        <v>1085.93</v>
      </c>
      <c r="J542" s="8">
        <v>806.67</v>
      </c>
      <c r="K542" s="8">
        <v>617.16</v>
      </c>
      <c r="L542" s="35"/>
      <c r="M542" s="35"/>
      <c r="N542" s="35"/>
      <c r="O542" s="35"/>
      <c r="P542" s="22"/>
      <c r="Q542" s="18"/>
      <c r="R542" s="18"/>
      <c r="S542" s="46"/>
      <c r="T542" s="49"/>
      <c r="U542" s="49"/>
      <c r="V542" s="49"/>
      <c r="W542" s="49"/>
      <c r="X542" s="49"/>
      <c r="Y542" s="49"/>
      <c r="Z542" s="49"/>
      <c r="AA542" s="49"/>
      <c r="AB542" s="49"/>
      <c r="AC542" s="49"/>
    </row>
    <row r="543" spans="1:29" s="6" customFormat="1" ht="30" customHeight="1" x14ac:dyDescent="0.25">
      <c r="A543" s="70"/>
      <c r="B543" s="76"/>
      <c r="C543" s="35" t="s">
        <v>16</v>
      </c>
      <c r="D543" s="8">
        <f t="shared" si="212"/>
        <v>159509.32999999999</v>
      </c>
      <c r="E543" s="8">
        <v>928.1</v>
      </c>
      <c r="F543" s="8">
        <v>68</v>
      </c>
      <c r="G543" s="8">
        <v>430</v>
      </c>
      <c r="H543" s="8">
        <v>33991.24</v>
      </c>
      <c r="I543" s="8">
        <v>38939.620000000003</v>
      </c>
      <c r="J543" s="8">
        <v>21745.360000000001</v>
      </c>
      <c r="K543" s="8">
        <v>5108.91</v>
      </c>
      <c r="L543" s="9">
        <v>23298.1</v>
      </c>
      <c r="M543" s="9">
        <v>23000</v>
      </c>
      <c r="N543" s="35"/>
      <c r="O543" s="9">
        <v>12000</v>
      </c>
      <c r="P543" s="62"/>
      <c r="Q543" s="18"/>
      <c r="R543" s="18"/>
      <c r="S543" s="46"/>
      <c r="T543" s="49"/>
      <c r="U543" s="49"/>
      <c r="V543" s="49"/>
      <c r="W543" s="49"/>
      <c r="X543" s="49"/>
      <c r="Y543" s="49"/>
      <c r="Z543" s="49"/>
      <c r="AA543" s="49"/>
      <c r="AB543" s="49"/>
      <c r="AC543" s="49"/>
    </row>
    <row r="544" spans="1:29" s="6" customFormat="1" ht="48" customHeight="1" x14ac:dyDescent="0.25">
      <c r="A544" s="70"/>
      <c r="B544" s="76"/>
      <c r="C544" s="35" t="s">
        <v>17</v>
      </c>
      <c r="D544" s="8">
        <f t="shared" si="212"/>
        <v>727042.15</v>
      </c>
      <c r="E544" s="8">
        <v>75245</v>
      </c>
      <c r="F544" s="8">
        <v>32914</v>
      </c>
      <c r="G544" s="8">
        <v>73586</v>
      </c>
      <c r="H544" s="8">
        <v>73872.100000000006</v>
      </c>
      <c r="I544" s="8">
        <v>71300.78</v>
      </c>
      <c r="J544" s="8">
        <v>69908.37</v>
      </c>
      <c r="K544" s="8">
        <v>48906.57</v>
      </c>
      <c r="L544" s="9">
        <v>69295.929999999993</v>
      </c>
      <c r="M544" s="9">
        <v>69861.399999999994</v>
      </c>
      <c r="N544" s="9">
        <v>71076</v>
      </c>
      <c r="O544" s="9">
        <v>71076</v>
      </c>
      <c r="P544" s="62"/>
      <c r="Q544" s="18"/>
      <c r="R544" s="18"/>
      <c r="S544" s="46"/>
      <c r="T544" s="49"/>
      <c r="U544" s="49"/>
      <c r="V544" s="49"/>
      <c r="W544" s="49"/>
      <c r="X544" s="49"/>
      <c r="Y544" s="49"/>
      <c r="Z544" s="49"/>
      <c r="AA544" s="49"/>
      <c r="AB544" s="49"/>
      <c r="AC544" s="49"/>
    </row>
    <row r="545" spans="1:29" s="6" customFormat="1" ht="33" customHeight="1" x14ac:dyDescent="0.25">
      <c r="A545" s="71"/>
      <c r="B545" s="77"/>
      <c r="C545" s="35" t="s">
        <v>18</v>
      </c>
      <c r="D545" s="8">
        <f t="shared" si="212"/>
        <v>7748.74</v>
      </c>
      <c r="E545" s="8"/>
      <c r="F545" s="8">
        <v>0</v>
      </c>
      <c r="G545" s="8">
        <v>2634.39</v>
      </c>
      <c r="H545" s="8">
        <v>2359.1</v>
      </c>
      <c r="I545" s="8">
        <v>1780.25</v>
      </c>
      <c r="J545" s="8">
        <v>710</v>
      </c>
      <c r="K545" s="8">
        <v>40</v>
      </c>
      <c r="L545" s="8">
        <v>225</v>
      </c>
      <c r="M545" s="8"/>
      <c r="N545" s="8"/>
      <c r="O545" s="8"/>
      <c r="P545" s="23"/>
      <c r="Q545" s="18"/>
      <c r="R545" s="18"/>
      <c r="S545" s="46"/>
      <c r="T545" s="49"/>
      <c r="U545" s="49"/>
      <c r="V545" s="49"/>
      <c r="W545" s="49"/>
      <c r="X545" s="49"/>
      <c r="Y545" s="49"/>
      <c r="Z545" s="49"/>
      <c r="AA545" s="49"/>
      <c r="AB545" s="49"/>
      <c r="AC545" s="49"/>
    </row>
    <row r="546" spans="1:29" s="6" customFormat="1" ht="24.75" customHeight="1" x14ac:dyDescent="0.25">
      <c r="A546" s="78" t="s">
        <v>303</v>
      </c>
      <c r="B546" s="81" t="s">
        <v>183</v>
      </c>
      <c r="C546" s="35" t="s">
        <v>14</v>
      </c>
      <c r="D546" s="8">
        <f t="shared" si="212"/>
        <v>71645.81</v>
      </c>
      <c r="E546" s="8">
        <f t="shared" ref="E546:O546" si="222">E547+E548+E549+E550</f>
        <v>10709</v>
      </c>
      <c r="F546" s="8">
        <f t="shared" si="222"/>
        <v>10110</v>
      </c>
      <c r="G546" s="8">
        <f t="shared" si="222"/>
        <v>12842</v>
      </c>
      <c r="H546" s="8">
        <f t="shared" si="222"/>
        <v>12346.27</v>
      </c>
      <c r="I546" s="8">
        <f t="shared" si="222"/>
        <v>12809.34</v>
      </c>
      <c r="J546" s="8">
        <f t="shared" si="222"/>
        <v>12829.2</v>
      </c>
      <c r="K546" s="8">
        <f t="shared" si="222"/>
        <v>0</v>
      </c>
      <c r="L546" s="8">
        <f t="shared" si="222"/>
        <v>0</v>
      </c>
      <c r="M546" s="8">
        <f t="shared" si="222"/>
        <v>0</v>
      </c>
      <c r="N546" s="8">
        <f t="shared" si="222"/>
        <v>0</v>
      </c>
      <c r="O546" s="8">
        <f t="shared" si="222"/>
        <v>0</v>
      </c>
      <c r="P546" s="23"/>
      <c r="Q546" s="18"/>
      <c r="R546" s="18"/>
      <c r="S546" s="46"/>
      <c r="T546" s="49"/>
      <c r="U546" s="49"/>
      <c r="V546" s="49"/>
      <c r="W546" s="49"/>
      <c r="X546" s="49"/>
      <c r="Y546" s="49"/>
      <c r="Z546" s="49"/>
      <c r="AA546" s="49"/>
      <c r="AB546" s="49"/>
      <c r="AC546" s="49"/>
    </row>
    <row r="547" spans="1:29" s="6" customFormat="1" ht="19.5" customHeight="1" x14ac:dyDescent="0.25">
      <c r="A547" s="79"/>
      <c r="B547" s="82"/>
      <c r="C547" s="35" t="s">
        <v>22</v>
      </c>
      <c r="D547" s="8">
        <f t="shared" si="212"/>
        <v>0</v>
      </c>
      <c r="E547" s="8"/>
      <c r="F547" s="8"/>
      <c r="G547" s="8"/>
      <c r="H547" s="8"/>
      <c r="I547" s="8"/>
      <c r="J547" s="8"/>
      <c r="K547" s="8"/>
      <c r="L547" s="35"/>
      <c r="M547" s="35"/>
      <c r="N547" s="35"/>
      <c r="O547" s="35"/>
      <c r="P547" s="22"/>
      <c r="Q547" s="18"/>
      <c r="R547" s="18"/>
      <c r="S547" s="46"/>
      <c r="T547" s="49"/>
      <c r="U547" s="49"/>
      <c r="V547" s="49"/>
      <c r="W547" s="49"/>
      <c r="X547" s="49"/>
      <c r="Y547" s="49"/>
      <c r="Z547" s="49"/>
      <c r="AA547" s="49"/>
      <c r="AB547" s="49"/>
      <c r="AC547" s="49"/>
    </row>
    <row r="548" spans="1:29" s="6" customFormat="1" ht="33" customHeight="1" x14ac:dyDescent="0.25">
      <c r="A548" s="79"/>
      <c r="B548" s="82"/>
      <c r="C548" s="35" t="s">
        <v>16</v>
      </c>
      <c r="D548" s="8">
        <f t="shared" si="212"/>
        <v>0</v>
      </c>
      <c r="E548" s="8"/>
      <c r="F548" s="8"/>
      <c r="G548" s="8"/>
      <c r="H548" s="8"/>
      <c r="I548" s="8"/>
      <c r="J548" s="8"/>
      <c r="K548" s="8"/>
      <c r="L548" s="35"/>
      <c r="M548" s="35"/>
      <c r="N548" s="35"/>
      <c r="O548" s="35"/>
      <c r="P548" s="22"/>
      <c r="Q548" s="18"/>
      <c r="R548" s="18"/>
      <c r="S548" s="46"/>
      <c r="T548" s="49"/>
      <c r="U548" s="49"/>
      <c r="V548" s="49"/>
      <c r="W548" s="49"/>
      <c r="X548" s="49"/>
      <c r="Y548" s="49"/>
      <c r="Z548" s="49"/>
      <c r="AA548" s="49"/>
      <c r="AB548" s="49"/>
      <c r="AC548" s="49"/>
    </row>
    <row r="549" spans="1:29" s="6" customFormat="1" ht="27.75" customHeight="1" x14ac:dyDescent="0.25">
      <c r="A549" s="79"/>
      <c r="B549" s="82"/>
      <c r="C549" s="35" t="s">
        <v>17</v>
      </c>
      <c r="D549" s="8">
        <f t="shared" si="212"/>
        <v>71645.81</v>
      </c>
      <c r="E549" s="8">
        <v>10709</v>
      </c>
      <c r="F549" s="8">
        <v>10110</v>
      </c>
      <c r="G549" s="8">
        <v>12842</v>
      </c>
      <c r="H549" s="8">
        <v>12346.27</v>
      </c>
      <c r="I549" s="8">
        <v>12809.34</v>
      </c>
      <c r="J549" s="8">
        <v>12829.2</v>
      </c>
      <c r="K549" s="8"/>
      <c r="L549" s="9"/>
      <c r="M549" s="9"/>
      <c r="N549" s="9"/>
      <c r="O549" s="9"/>
      <c r="P549" s="62"/>
      <c r="Q549" s="18"/>
      <c r="R549" s="18"/>
      <c r="S549" s="46"/>
      <c r="T549" s="49"/>
      <c r="U549" s="49"/>
      <c r="V549" s="49"/>
      <c r="W549" s="49"/>
      <c r="X549" s="49"/>
      <c r="Y549" s="49"/>
      <c r="Z549" s="49"/>
      <c r="AA549" s="49"/>
      <c r="AB549" s="49"/>
      <c r="AC549" s="49"/>
    </row>
    <row r="550" spans="1:29" s="6" customFormat="1" ht="34.5" customHeight="1" x14ac:dyDescent="0.25">
      <c r="A550" s="80"/>
      <c r="B550" s="83"/>
      <c r="C550" s="35" t="s">
        <v>18</v>
      </c>
      <c r="D550" s="8">
        <f t="shared" si="212"/>
        <v>0</v>
      </c>
      <c r="E550" s="8"/>
      <c r="F550" s="8"/>
      <c r="G550" s="8"/>
      <c r="H550" s="8"/>
      <c r="I550" s="8"/>
      <c r="J550" s="8"/>
      <c r="K550" s="8"/>
      <c r="L550" s="35"/>
      <c r="M550" s="35"/>
      <c r="N550" s="35"/>
      <c r="O550" s="35"/>
      <c r="P550" s="22"/>
      <c r="Q550" s="18"/>
      <c r="R550" s="18"/>
      <c r="S550" s="46"/>
      <c r="T550" s="49"/>
      <c r="U550" s="49"/>
      <c r="V550" s="49"/>
      <c r="W550" s="49"/>
      <c r="X550" s="49"/>
      <c r="Y550" s="49"/>
      <c r="Z550" s="49"/>
      <c r="AA550" s="49"/>
      <c r="AB550" s="49"/>
      <c r="AC550" s="49"/>
    </row>
    <row r="551" spans="1:29" s="6" customFormat="1" ht="24" customHeight="1" x14ac:dyDescent="0.25">
      <c r="A551" s="69" t="s">
        <v>179</v>
      </c>
      <c r="B551" s="75" t="s">
        <v>185</v>
      </c>
      <c r="C551" s="35" t="s">
        <v>14</v>
      </c>
      <c r="D551" s="8">
        <f t="shared" si="212"/>
        <v>5484.11</v>
      </c>
      <c r="E551" s="8">
        <f t="shared" ref="E551:O551" si="223">E552+E553+E554+E555</f>
        <v>554</v>
      </c>
      <c r="F551" s="8">
        <f t="shared" si="223"/>
        <v>374</v>
      </c>
      <c r="G551" s="8">
        <f t="shared" si="223"/>
        <v>440</v>
      </c>
      <c r="H551" s="8">
        <f t="shared" si="223"/>
        <v>360</v>
      </c>
      <c r="I551" s="8">
        <f t="shared" si="223"/>
        <v>390</v>
      </c>
      <c r="J551" s="8">
        <f t="shared" si="223"/>
        <v>1852.11</v>
      </c>
      <c r="K551" s="8">
        <f t="shared" si="223"/>
        <v>249</v>
      </c>
      <c r="L551" s="8">
        <f t="shared" si="223"/>
        <v>290</v>
      </c>
      <c r="M551" s="8">
        <f t="shared" si="223"/>
        <v>325</v>
      </c>
      <c r="N551" s="8">
        <f t="shared" si="223"/>
        <v>325</v>
      </c>
      <c r="O551" s="8">
        <f t="shared" si="223"/>
        <v>325</v>
      </c>
      <c r="P551" s="23"/>
      <c r="Q551" s="18"/>
      <c r="R551" s="18"/>
      <c r="S551" s="46"/>
      <c r="T551" s="49"/>
      <c r="U551" s="49"/>
      <c r="V551" s="49"/>
      <c r="W551" s="49"/>
      <c r="X551" s="49"/>
      <c r="Y551" s="49"/>
      <c r="Z551" s="49"/>
      <c r="AA551" s="49"/>
      <c r="AB551" s="49"/>
      <c r="AC551" s="49"/>
    </row>
    <row r="552" spans="1:29" s="6" customFormat="1" ht="26.25" customHeight="1" x14ac:dyDescent="0.25">
      <c r="A552" s="70"/>
      <c r="B552" s="76"/>
      <c r="C552" s="35" t="s">
        <v>22</v>
      </c>
      <c r="D552" s="8">
        <f t="shared" si="212"/>
        <v>0</v>
      </c>
      <c r="E552" s="8">
        <f>E557</f>
        <v>0</v>
      </c>
      <c r="F552" s="8">
        <f t="shared" ref="F552:O552" si="224">F557</f>
        <v>0</v>
      </c>
      <c r="G552" s="8">
        <f t="shared" si="224"/>
        <v>0</v>
      </c>
      <c r="H552" s="8">
        <f t="shared" si="224"/>
        <v>0</v>
      </c>
      <c r="I552" s="8">
        <f t="shared" si="224"/>
        <v>0</v>
      </c>
      <c r="J552" s="8">
        <f t="shared" si="224"/>
        <v>0</v>
      </c>
      <c r="K552" s="8">
        <f t="shared" si="224"/>
        <v>0</v>
      </c>
      <c r="L552" s="8">
        <f t="shared" si="224"/>
        <v>0</v>
      </c>
      <c r="M552" s="8">
        <f t="shared" si="224"/>
        <v>0</v>
      </c>
      <c r="N552" s="8">
        <f t="shared" si="224"/>
        <v>0</v>
      </c>
      <c r="O552" s="8">
        <f t="shared" si="224"/>
        <v>0</v>
      </c>
      <c r="P552" s="23"/>
      <c r="Q552" s="18"/>
      <c r="R552" s="18"/>
      <c r="S552" s="46"/>
      <c r="T552" s="49"/>
      <c r="U552" s="49"/>
      <c r="V552" s="49"/>
      <c r="W552" s="49"/>
      <c r="X552" s="49"/>
      <c r="Y552" s="49"/>
      <c r="Z552" s="49"/>
      <c r="AA552" s="49"/>
      <c r="AB552" s="49"/>
      <c r="AC552" s="49"/>
    </row>
    <row r="553" spans="1:29" s="6" customFormat="1" ht="28.5" customHeight="1" x14ac:dyDescent="0.25">
      <c r="A553" s="70"/>
      <c r="B553" s="76"/>
      <c r="C553" s="35" t="s">
        <v>16</v>
      </c>
      <c r="D553" s="8">
        <f t="shared" si="212"/>
        <v>0</v>
      </c>
      <c r="E553" s="8">
        <f t="shared" ref="E553:O555" si="225">E558</f>
        <v>0</v>
      </c>
      <c r="F553" s="8">
        <f t="shared" si="225"/>
        <v>0</v>
      </c>
      <c r="G553" s="8">
        <f t="shared" si="225"/>
        <v>0</v>
      </c>
      <c r="H553" s="8">
        <f t="shared" si="225"/>
        <v>0</v>
      </c>
      <c r="I553" s="8">
        <f t="shared" si="225"/>
        <v>0</v>
      </c>
      <c r="J553" s="8">
        <f t="shared" si="225"/>
        <v>0</v>
      </c>
      <c r="K553" s="8">
        <f t="shared" si="225"/>
        <v>0</v>
      </c>
      <c r="L553" s="8">
        <f t="shared" si="225"/>
        <v>0</v>
      </c>
      <c r="M553" s="8">
        <f t="shared" si="225"/>
        <v>0</v>
      </c>
      <c r="N553" s="8">
        <f t="shared" si="225"/>
        <v>0</v>
      </c>
      <c r="O553" s="8">
        <f t="shared" si="225"/>
        <v>0</v>
      </c>
      <c r="P553" s="23"/>
      <c r="Q553" s="18"/>
      <c r="R553" s="18"/>
      <c r="S553" s="46"/>
      <c r="T553" s="49"/>
      <c r="U553" s="49"/>
      <c r="V553" s="49"/>
      <c r="W553" s="49"/>
      <c r="X553" s="49"/>
      <c r="Y553" s="49"/>
      <c r="Z553" s="49"/>
      <c r="AA553" s="49"/>
      <c r="AB553" s="49"/>
      <c r="AC553" s="49"/>
    </row>
    <row r="554" spans="1:29" s="6" customFormat="1" ht="42" customHeight="1" x14ac:dyDescent="0.25">
      <c r="A554" s="70"/>
      <c r="B554" s="76"/>
      <c r="C554" s="35" t="s">
        <v>17</v>
      </c>
      <c r="D554" s="8">
        <f t="shared" si="212"/>
        <v>5484.11</v>
      </c>
      <c r="E554" s="8">
        <f t="shared" si="225"/>
        <v>554</v>
      </c>
      <c r="F554" s="8">
        <f t="shared" si="225"/>
        <v>374</v>
      </c>
      <c r="G554" s="8">
        <f t="shared" si="225"/>
        <v>440</v>
      </c>
      <c r="H554" s="8">
        <f t="shared" si="225"/>
        <v>360</v>
      </c>
      <c r="I554" s="8">
        <f t="shared" si="225"/>
        <v>390</v>
      </c>
      <c r="J554" s="8">
        <f t="shared" si="225"/>
        <v>1852.11</v>
      </c>
      <c r="K554" s="8">
        <f t="shared" si="225"/>
        <v>249</v>
      </c>
      <c r="L554" s="8">
        <f t="shared" si="225"/>
        <v>290</v>
      </c>
      <c r="M554" s="8">
        <f t="shared" si="225"/>
        <v>325</v>
      </c>
      <c r="N554" s="8">
        <f t="shared" si="225"/>
        <v>325</v>
      </c>
      <c r="O554" s="8">
        <f t="shared" si="225"/>
        <v>325</v>
      </c>
      <c r="P554" s="23"/>
      <c r="Q554" s="18"/>
      <c r="R554" s="18"/>
      <c r="S554" s="46"/>
      <c r="T554" s="49"/>
      <c r="U554" s="49"/>
      <c r="V554" s="49"/>
      <c r="W554" s="49"/>
      <c r="X554" s="49"/>
      <c r="Y554" s="49"/>
      <c r="Z554" s="49"/>
      <c r="AA554" s="49"/>
      <c r="AB554" s="49"/>
      <c r="AC554" s="49"/>
    </row>
    <row r="555" spans="1:29" s="6" customFormat="1" ht="36" customHeight="1" x14ac:dyDescent="0.25">
      <c r="A555" s="71"/>
      <c r="B555" s="77"/>
      <c r="C555" s="35" t="s">
        <v>18</v>
      </c>
      <c r="D555" s="8">
        <f t="shared" si="212"/>
        <v>0</v>
      </c>
      <c r="E555" s="8">
        <f t="shared" si="225"/>
        <v>0</v>
      </c>
      <c r="F555" s="8">
        <f t="shared" si="225"/>
        <v>0</v>
      </c>
      <c r="G555" s="8">
        <f t="shared" si="225"/>
        <v>0</v>
      </c>
      <c r="H555" s="8">
        <f t="shared" si="225"/>
        <v>0</v>
      </c>
      <c r="I555" s="8">
        <f t="shared" si="225"/>
        <v>0</v>
      </c>
      <c r="J555" s="8">
        <f t="shared" si="225"/>
        <v>0</v>
      </c>
      <c r="K555" s="8">
        <f t="shared" si="225"/>
        <v>0</v>
      </c>
      <c r="L555" s="8">
        <f t="shared" si="225"/>
        <v>0</v>
      </c>
      <c r="M555" s="8">
        <f t="shared" si="225"/>
        <v>0</v>
      </c>
      <c r="N555" s="8">
        <f t="shared" si="225"/>
        <v>0</v>
      </c>
      <c r="O555" s="8">
        <f t="shared" si="225"/>
        <v>0</v>
      </c>
      <c r="P555" s="23"/>
      <c r="Q555" s="18"/>
      <c r="R555" s="18"/>
      <c r="S555" s="46"/>
      <c r="T555" s="49"/>
      <c r="U555" s="49"/>
      <c r="V555" s="49"/>
      <c r="W555" s="49"/>
      <c r="X555" s="49"/>
      <c r="Y555" s="49"/>
      <c r="Z555" s="49"/>
      <c r="AA555" s="49"/>
      <c r="AB555" s="49"/>
      <c r="AC555" s="49"/>
    </row>
    <row r="556" spans="1:29" s="6" customFormat="1" ht="31.5" customHeight="1" x14ac:dyDescent="0.25">
      <c r="A556" s="69" t="s">
        <v>181</v>
      </c>
      <c r="B556" s="75" t="s">
        <v>187</v>
      </c>
      <c r="C556" s="35" t="s">
        <v>14</v>
      </c>
      <c r="D556" s="8">
        <f t="shared" si="212"/>
        <v>5484.11</v>
      </c>
      <c r="E556" s="8">
        <f t="shared" ref="E556:O556" si="226">E557+E558+E559+E560</f>
        <v>554</v>
      </c>
      <c r="F556" s="8">
        <f t="shared" si="226"/>
        <v>374</v>
      </c>
      <c r="G556" s="8">
        <f t="shared" si="226"/>
        <v>440</v>
      </c>
      <c r="H556" s="8">
        <f t="shared" si="226"/>
        <v>360</v>
      </c>
      <c r="I556" s="8">
        <f t="shared" si="226"/>
        <v>390</v>
      </c>
      <c r="J556" s="8">
        <f t="shared" si="226"/>
        <v>1852.11</v>
      </c>
      <c r="K556" s="8">
        <f t="shared" si="226"/>
        <v>249</v>
      </c>
      <c r="L556" s="8">
        <f t="shared" si="226"/>
        <v>290</v>
      </c>
      <c r="M556" s="8">
        <f t="shared" si="226"/>
        <v>325</v>
      </c>
      <c r="N556" s="8">
        <f t="shared" si="226"/>
        <v>325</v>
      </c>
      <c r="O556" s="8">
        <f t="shared" si="226"/>
        <v>325</v>
      </c>
      <c r="P556" s="23"/>
      <c r="Q556" s="18"/>
      <c r="R556" s="18"/>
      <c r="S556" s="46"/>
      <c r="T556" s="49"/>
      <c r="U556" s="49"/>
      <c r="V556" s="49"/>
      <c r="W556" s="49"/>
      <c r="X556" s="49"/>
      <c r="Y556" s="49"/>
      <c r="Z556" s="49"/>
      <c r="AA556" s="49"/>
      <c r="AB556" s="49"/>
      <c r="AC556" s="49"/>
    </row>
    <row r="557" spans="1:29" s="6" customFormat="1" ht="42" customHeight="1" x14ac:dyDescent="0.25">
      <c r="A557" s="70"/>
      <c r="B557" s="76"/>
      <c r="C557" s="35" t="s">
        <v>22</v>
      </c>
      <c r="D557" s="8">
        <f t="shared" si="212"/>
        <v>0</v>
      </c>
      <c r="E557" s="8"/>
      <c r="F557" s="8"/>
      <c r="G557" s="8"/>
      <c r="H557" s="8"/>
      <c r="I557" s="8"/>
      <c r="J557" s="8"/>
      <c r="K557" s="8">
        <v>0</v>
      </c>
      <c r="L557" s="35"/>
      <c r="M557" s="42"/>
      <c r="N557" s="35"/>
      <c r="O557" s="35"/>
      <c r="P557" s="22"/>
      <c r="Q557" s="18"/>
      <c r="R557" s="18"/>
      <c r="S557" s="46"/>
      <c r="T557" s="49"/>
      <c r="U557" s="49"/>
      <c r="V557" s="49"/>
      <c r="W557" s="49"/>
      <c r="X557" s="49"/>
      <c r="Y557" s="49"/>
      <c r="Z557" s="49"/>
      <c r="AA557" s="49"/>
      <c r="AB557" s="49"/>
      <c r="AC557" s="49"/>
    </row>
    <row r="558" spans="1:29" s="6" customFormat="1" ht="38.25" customHeight="1" x14ac:dyDescent="0.25">
      <c r="A558" s="70"/>
      <c r="B558" s="76"/>
      <c r="C558" s="35" t="s">
        <v>16</v>
      </c>
      <c r="D558" s="8">
        <f t="shared" si="212"/>
        <v>0</v>
      </c>
      <c r="E558" s="8"/>
      <c r="F558" s="8"/>
      <c r="G558" s="8"/>
      <c r="H558" s="8"/>
      <c r="I558" s="8"/>
      <c r="J558" s="8"/>
      <c r="K558" s="8">
        <v>0</v>
      </c>
      <c r="L558" s="35"/>
      <c r="M558" s="42"/>
      <c r="N558" s="35"/>
      <c r="O558" s="35"/>
      <c r="P558" s="22"/>
      <c r="Q558" s="18"/>
      <c r="R558" s="18"/>
      <c r="S558" s="46"/>
      <c r="T558" s="49"/>
      <c r="U558" s="49"/>
      <c r="V558" s="49"/>
      <c r="W558" s="49"/>
      <c r="X558" s="49"/>
      <c r="Y558" s="49"/>
      <c r="Z558" s="49"/>
      <c r="AA558" s="49"/>
      <c r="AB558" s="49"/>
      <c r="AC558" s="49"/>
    </row>
    <row r="559" spans="1:29" s="6" customFormat="1" ht="37.5" customHeight="1" x14ac:dyDescent="0.25">
      <c r="A559" s="70"/>
      <c r="B559" s="76"/>
      <c r="C559" s="35" t="s">
        <v>17</v>
      </c>
      <c r="D559" s="8">
        <f t="shared" si="212"/>
        <v>5484.11</v>
      </c>
      <c r="E559" s="8">
        <v>554</v>
      </c>
      <c r="F559" s="8">
        <v>374</v>
      </c>
      <c r="G559" s="8">
        <v>440</v>
      </c>
      <c r="H559" s="8">
        <v>360</v>
      </c>
      <c r="I559" s="8">
        <v>390</v>
      </c>
      <c r="J559" s="8">
        <v>1852.11</v>
      </c>
      <c r="K559" s="8">
        <v>249</v>
      </c>
      <c r="L559" s="8">
        <v>290</v>
      </c>
      <c r="M559" s="40">
        <v>325</v>
      </c>
      <c r="N559" s="8">
        <v>325</v>
      </c>
      <c r="O559" s="8">
        <v>325</v>
      </c>
      <c r="P559" s="23"/>
      <c r="Q559" s="18"/>
      <c r="R559" s="18"/>
      <c r="S559" s="46"/>
      <c r="T559" s="49"/>
      <c r="U559" s="49"/>
      <c r="V559" s="49"/>
      <c r="W559" s="49"/>
      <c r="X559" s="49"/>
      <c r="Y559" s="49"/>
      <c r="Z559" s="49"/>
      <c r="AA559" s="49"/>
      <c r="AB559" s="49"/>
      <c r="AC559" s="49"/>
    </row>
    <row r="560" spans="1:29" s="6" customFormat="1" ht="41.25" customHeight="1" x14ac:dyDescent="0.25">
      <c r="A560" s="71"/>
      <c r="B560" s="77"/>
      <c r="C560" s="35" t="s">
        <v>18</v>
      </c>
      <c r="D560" s="8">
        <f t="shared" si="212"/>
        <v>0</v>
      </c>
      <c r="E560" s="8"/>
      <c r="F560" s="8"/>
      <c r="G560" s="8"/>
      <c r="H560" s="8"/>
      <c r="I560" s="8"/>
      <c r="J560" s="8"/>
      <c r="K560" s="8">
        <v>0</v>
      </c>
      <c r="L560" s="35"/>
      <c r="M560" s="41"/>
      <c r="N560" s="35"/>
      <c r="O560" s="35"/>
      <c r="P560" s="22"/>
      <c r="Q560" s="18"/>
      <c r="R560" s="18"/>
      <c r="S560" s="46"/>
      <c r="T560" s="49"/>
      <c r="U560" s="49"/>
      <c r="V560" s="49"/>
      <c r="W560" s="49"/>
      <c r="X560" s="49"/>
      <c r="Y560" s="49"/>
      <c r="Z560" s="49"/>
      <c r="AA560" s="49"/>
      <c r="AB560" s="49"/>
      <c r="AC560" s="49"/>
    </row>
    <row r="561" spans="1:29" s="6" customFormat="1" ht="28.5" customHeight="1" x14ac:dyDescent="0.25">
      <c r="A561" s="69" t="s">
        <v>184</v>
      </c>
      <c r="B561" s="75" t="s">
        <v>189</v>
      </c>
      <c r="C561" s="35" t="s">
        <v>14</v>
      </c>
      <c r="D561" s="8">
        <f t="shared" si="212"/>
        <v>65619706.539999999</v>
      </c>
      <c r="E561" s="8">
        <f t="shared" ref="E561:O561" si="227">E562+E563+E564+E565</f>
        <v>4001850</v>
      </c>
      <c r="F561" s="8">
        <f t="shared" si="227"/>
        <v>4254806.59</v>
      </c>
      <c r="G561" s="8">
        <f t="shared" si="227"/>
        <v>4463209.38</v>
      </c>
      <c r="H561" s="8">
        <f t="shared" si="227"/>
        <v>4671196.8600000003</v>
      </c>
      <c r="I561" s="8">
        <f t="shared" si="227"/>
        <v>5124575.51</v>
      </c>
      <c r="J561" s="8">
        <f t="shared" si="227"/>
        <v>5463680.0499999998</v>
      </c>
      <c r="K561" s="8">
        <f t="shared" si="227"/>
        <v>6031509.5300000003</v>
      </c>
      <c r="L561" s="8">
        <f t="shared" si="227"/>
        <v>6745148.29</v>
      </c>
      <c r="M561" s="8">
        <f t="shared" si="227"/>
        <v>7751043.1299999999</v>
      </c>
      <c r="N561" s="8">
        <f t="shared" si="227"/>
        <v>8214421.2999999998</v>
      </c>
      <c r="O561" s="8">
        <f t="shared" si="227"/>
        <v>8898265.9000000004</v>
      </c>
      <c r="P561" s="23"/>
      <c r="Q561" s="18"/>
      <c r="R561" s="18"/>
      <c r="S561" s="46"/>
      <c r="T561" s="49"/>
      <c r="U561" s="49"/>
      <c r="V561" s="49"/>
      <c r="W561" s="49"/>
      <c r="X561" s="49"/>
      <c r="Y561" s="49"/>
      <c r="Z561" s="49"/>
      <c r="AA561" s="49"/>
      <c r="AB561" s="49"/>
      <c r="AC561" s="49"/>
    </row>
    <row r="562" spans="1:29" s="6" customFormat="1" ht="41.25" customHeight="1" x14ac:dyDescent="0.25">
      <c r="A562" s="70"/>
      <c r="B562" s="76"/>
      <c r="C562" s="35" t="s">
        <v>22</v>
      </c>
      <c r="D562" s="8">
        <f t="shared" si="212"/>
        <v>1383376.1</v>
      </c>
      <c r="E562" s="8">
        <f>E567+E572+E577+E582+E587+E592+E597+E602</f>
        <v>0</v>
      </c>
      <c r="F562" s="8">
        <f t="shared" ref="F562:K562" si="228">F567+F572+F577+F582+F587+F592+F597+F602</f>
        <v>0</v>
      </c>
      <c r="G562" s="8">
        <f t="shared" si="228"/>
        <v>0</v>
      </c>
      <c r="H562" s="8">
        <f t="shared" si="228"/>
        <v>0</v>
      </c>
      <c r="I562" s="8">
        <f t="shared" si="228"/>
        <v>0</v>
      </c>
      <c r="J562" s="8">
        <f t="shared" si="228"/>
        <v>0</v>
      </c>
      <c r="K562" s="8">
        <f t="shared" si="228"/>
        <v>103170.7</v>
      </c>
      <c r="L562" s="8">
        <f>L567+L572+L577+L582+L587+L592+L597+L602</f>
        <v>309283.40000000002</v>
      </c>
      <c r="M562" s="8">
        <f t="shared" ref="M562:O562" si="229">M567+M572+M577+M582+M587+M592+M597+M602</f>
        <v>311433.40000000002</v>
      </c>
      <c r="N562" s="8">
        <f t="shared" si="229"/>
        <v>326072.59999999998</v>
      </c>
      <c r="O562" s="8">
        <f t="shared" si="229"/>
        <v>333416</v>
      </c>
      <c r="P562" s="23"/>
      <c r="Q562" s="18"/>
      <c r="R562" s="18"/>
      <c r="S562" s="46"/>
      <c r="T562" s="49"/>
      <c r="U562" s="49"/>
      <c r="V562" s="49"/>
      <c r="W562" s="49"/>
      <c r="X562" s="49"/>
      <c r="Y562" s="49"/>
      <c r="Z562" s="49"/>
      <c r="AA562" s="49"/>
      <c r="AB562" s="49"/>
      <c r="AC562" s="49"/>
    </row>
    <row r="563" spans="1:29" s="6" customFormat="1" ht="31.5" customHeight="1" x14ac:dyDescent="0.25">
      <c r="A563" s="70"/>
      <c r="B563" s="76"/>
      <c r="C563" s="35" t="s">
        <v>16</v>
      </c>
      <c r="D563" s="8">
        <f t="shared" si="212"/>
        <v>43842511.43</v>
      </c>
      <c r="E563" s="8">
        <f t="shared" ref="E563:L565" si="230">E568+E573+E578+E583+E588+E593+E598+E603</f>
        <v>2823504.9</v>
      </c>
      <c r="F563" s="8">
        <f t="shared" si="230"/>
        <v>2951356.94</v>
      </c>
      <c r="G563" s="8">
        <f t="shared" si="230"/>
        <v>3077662.97</v>
      </c>
      <c r="H563" s="8">
        <f t="shared" si="230"/>
        <v>3175743.79</v>
      </c>
      <c r="I563" s="8">
        <f t="shared" si="230"/>
        <v>3497788.3</v>
      </c>
      <c r="J563" s="8">
        <f t="shared" si="230"/>
        <v>3718128.52</v>
      </c>
      <c r="K563" s="8">
        <f t="shared" si="230"/>
        <v>4071220.87</v>
      </c>
      <c r="L563" s="8">
        <f t="shared" si="230"/>
        <v>4310325.5999999996</v>
      </c>
      <c r="M563" s="8">
        <f t="shared" ref="M563:O563" si="231">M568+M573+M578+M583+M588+M593+M598+M603</f>
        <v>5016529.9400000004</v>
      </c>
      <c r="N563" s="8">
        <f t="shared" si="231"/>
        <v>5347563.7</v>
      </c>
      <c r="O563" s="8">
        <f t="shared" si="231"/>
        <v>5852685.9000000004</v>
      </c>
      <c r="P563" s="23"/>
      <c r="Q563" s="18"/>
      <c r="R563" s="18"/>
      <c r="S563" s="46"/>
      <c r="T563" s="49"/>
      <c r="U563" s="49"/>
      <c r="V563" s="49"/>
      <c r="W563" s="49"/>
      <c r="X563" s="49"/>
      <c r="Y563" s="49"/>
      <c r="Z563" s="49"/>
      <c r="AA563" s="49"/>
      <c r="AB563" s="49"/>
      <c r="AC563" s="49"/>
    </row>
    <row r="564" spans="1:29" s="6" customFormat="1" ht="54.75" customHeight="1" x14ac:dyDescent="0.25">
      <c r="A564" s="70"/>
      <c r="B564" s="76"/>
      <c r="C564" s="35" t="s">
        <v>17</v>
      </c>
      <c r="D564" s="8">
        <f t="shared" si="212"/>
        <v>18237957.030000001</v>
      </c>
      <c r="E564" s="8">
        <f t="shared" si="230"/>
        <v>1061466.3</v>
      </c>
      <c r="F564" s="8">
        <f t="shared" si="230"/>
        <v>1159340.8</v>
      </c>
      <c r="G564" s="8">
        <f t="shared" si="230"/>
        <v>1245715.54</v>
      </c>
      <c r="H564" s="8">
        <f t="shared" si="230"/>
        <v>1318198.81</v>
      </c>
      <c r="I564" s="8">
        <f t="shared" si="230"/>
        <v>1424857.22</v>
      </c>
      <c r="J564" s="8">
        <f t="shared" si="230"/>
        <v>1501185.83</v>
      </c>
      <c r="K564" s="8">
        <f t="shared" si="230"/>
        <v>1676255.3</v>
      </c>
      <c r="L564" s="8">
        <f t="shared" si="230"/>
        <v>1936653.58</v>
      </c>
      <c r="M564" s="8">
        <f t="shared" ref="M564:O564" si="232">M569+M574+M579+M584+M589+M594+M599+M604</f>
        <v>2176796.65</v>
      </c>
      <c r="N564" s="8">
        <f t="shared" si="232"/>
        <v>2283054</v>
      </c>
      <c r="O564" s="8">
        <f t="shared" si="232"/>
        <v>2454433</v>
      </c>
      <c r="P564" s="23"/>
      <c r="Q564" s="18"/>
      <c r="R564" s="18"/>
      <c r="S564" s="46"/>
      <c r="T564" s="49"/>
      <c r="U564" s="49"/>
      <c r="V564" s="49"/>
      <c r="W564" s="49"/>
      <c r="X564" s="49"/>
      <c r="Y564" s="49"/>
      <c r="Z564" s="49"/>
      <c r="AA564" s="49"/>
      <c r="AB564" s="49"/>
      <c r="AC564" s="49"/>
    </row>
    <row r="565" spans="1:29" s="6" customFormat="1" ht="51" customHeight="1" x14ac:dyDescent="0.25">
      <c r="A565" s="71"/>
      <c r="B565" s="77"/>
      <c r="C565" s="35" t="s">
        <v>18</v>
      </c>
      <c r="D565" s="8">
        <f t="shared" si="212"/>
        <v>2155861.98</v>
      </c>
      <c r="E565" s="8">
        <f t="shared" si="230"/>
        <v>116878.8</v>
      </c>
      <c r="F565" s="8">
        <v>144108.85</v>
      </c>
      <c r="G565" s="8">
        <f t="shared" si="230"/>
        <v>139830.87</v>
      </c>
      <c r="H565" s="8">
        <f t="shared" si="230"/>
        <v>177254.26</v>
      </c>
      <c r="I565" s="8">
        <f t="shared" si="230"/>
        <v>201929.99</v>
      </c>
      <c r="J565" s="8">
        <f t="shared" si="230"/>
        <v>244365.7</v>
      </c>
      <c r="K565" s="8">
        <f t="shared" si="230"/>
        <v>180862.66</v>
      </c>
      <c r="L565" s="8">
        <f t="shared" si="230"/>
        <v>188885.71</v>
      </c>
      <c r="M565" s="8">
        <f t="shared" ref="M565:O565" si="233">M570+M575+M580+M585+M590+M595+M600+M605</f>
        <v>246283.14</v>
      </c>
      <c r="N565" s="8">
        <f t="shared" si="233"/>
        <v>257731</v>
      </c>
      <c r="O565" s="8">
        <f t="shared" si="233"/>
        <v>257731</v>
      </c>
      <c r="P565" s="23"/>
      <c r="Q565" s="18"/>
      <c r="R565" s="18"/>
      <c r="S565" s="46"/>
      <c r="T565" s="49"/>
      <c r="U565" s="49"/>
      <c r="V565" s="49"/>
      <c r="W565" s="49"/>
      <c r="X565" s="49"/>
      <c r="Y565" s="49"/>
      <c r="Z565" s="49"/>
      <c r="AA565" s="49"/>
      <c r="AB565" s="49"/>
      <c r="AC565" s="49"/>
    </row>
    <row r="566" spans="1:29" s="6" customFormat="1" ht="39.75" customHeight="1" x14ac:dyDescent="0.25">
      <c r="A566" s="69" t="s">
        <v>186</v>
      </c>
      <c r="B566" s="75" t="s">
        <v>190</v>
      </c>
      <c r="C566" s="35" t="s">
        <v>14</v>
      </c>
      <c r="D566" s="8">
        <f t="shared" si="212"/>
        <v>53630655.840000004</v>
      </c>
      <c r="E566" s="8">
        <f t="shared" ref="E566:O566" si="234">E567+E568+E569+E570</f>
        <v>3288699.4</v>
      </c>
      <c r="F566" s="8">
        <f t="shared" si="234"/>
        <v>3527100.77</v>
      </c>
      <c r="G566" s="8">
        <f t="shared" si="234"/>
        <v>3770463.22</v>
      </c>
      <c r="H566" s="8">
        <f t="shared" si="234"/>
        <v>3895819.06</v>
      </c>
      <c r="I566" s="8">
        <f t="shared" si="234"/>
        <v>4270652.33</v>
      </c>
      <c r="J566" s="8">
        <f t="shared" si="234"/>
        <v>4573546.72</v>
      </c>
      <c r="K566" s="8">
        <f t="shared" si="234"/>
        <v>4985341.03</v>
      </c>
      <c r="L566" s="8">
        <f t="shared" si="234"/>
        <v>5412045.9500000002</v>
      </c>
      <c r="M566" s="8">
        <f t="shared" si="234"/>
        <v>6207081.7599999998</v>
      </c>
      <c r="N566" s="8">
        <f t="shared" si="234"/>
        <v>6575603.7000000002</v>
      </c>
      <c r="O566" s="8">
        <f t="shared" si="234"/>
        <v>7124301.9000000004</v>
      </c>
      <c r="P566" s="23"/>
      <c r="Q566" s="18"/>
      <c r="R566" s="18"/>
      <c r="S566" s="46"/>
      <c r="T566" s="49"/>
      <c r="U566" s="49"/>
      <c r="V566" s="49"/>
      <c r="W566" s="49"/>
      <c r="X566" s="49"/>
      <c r="Y566" s="49"/>
      <c r="Z566" s="49"/>
      <c r="AA566" s="52"/>
      <c r="AB566" s="49"/>
      <c r="AC566" s="49"/>
    </row>
    <row r="567" spans="1:29" s="6" customFormat="1" ht="36" customHeight="1" x14ac:dyDescent="0.25">
      <c r="A567" s="70"/>
      <c r="B567" s="76"/>
      <c r="C567" s="35" t="s">
        <v>22</v>
      </c>
      <c r="D567" s="8">
        <f t="shared" si="212"/>
        <v>0</v>
      </c>
      <c r="E567" s="8"/>
      <c r="F567" s="8"/>
      <c r="G567" s="8"/>
      <c r="H567" s="8"/>
      <c r="I567" s="8"/>
      <c r="J567" s="8"/>
      <c r="K567" s="8">
        <v>0</v>
      </c>
      <c r="L567" s="35"/>
      <c r="M567" s="35"/>
      <c r="N567" s="35"/>
      <c r="O567" s="35"/>
      <c r="P567" s="22"/>
      <c r="Q567" s="18"/>
      <c r="R567" s="18"/>
      <c r="S567" s="46"/>
      <c r="T567" s="49"/>
      <c r="U567" s="49"/>
      <c r="V567" s="49"/>
      <c r="W567" s="49"/>
      <c r="X567" s="49"/>
      <c r="Y567" s="49"/>
      <c r="Z567" s="49"/>
      <c r="AA567" s="52"/>
      <c r="AB567" s="49"/>
      <c r="AC567" s="49"/>
    </row>
    <row r="568" spans="1:29" s="6" customFormat="1" ht="30" customHeight="1" x14ac:dyDescent="0.25">
      <c r="A568" s="70"/>
      <c r="B568" s="76"/>
      <c r="C568" s="35" t="s">
        <v>16</v>
      </c>
      <c r="D568" s="8">
        <f t="shared" si="212"/>
        <v>43745362.82</v>
      </c>
      <c r="E568" s="8">
        <v>2774773.2</v>
      </c>
      <c r="F568" s="8">
        <v>2902940.03</v>
      </c>
      <c r="G568" s="8">
        <v>3077662.97</v>
      </c>
      <c r="H568" s="8">
        <v>3175743.79</v>
      </c>
      <c r="I568" s="8">
        <v>3497788.3</v>
      </c>
      <c r="J568" s="8">
        <v>3718128.52</v>
      </c>
      <c r="K568" s="8">
        <v>4071220.87</v>
      </c>
      <c r="L568" s="35">
        <v>4310325.5999999996</v>
      </c>
      <c r="M568" s="9">
        <v>5016529.9400000004</v>
      </c>
      <c r="N568" s="9">
        <v>5347563.7</v>
      </c>
      <c r="O568" s="9">
        <v>5852685.9000000004</v>
      </c>
      <c r="P568" s="62"/>
      <c r="Q568" s="18"/>
      <c r="R568" s="18"/>
      <c r="S568" s="46"/>
      <c r="T568" s="49"/>
      <c r="U568" s="49"/>
      <c r="V568" s="49"/>
      <c r="W568" s="49"/>
      <c r="X568" s="49"/>
      <c r="Y568" s="49"/>
      <c r="Z568" s="49"/>
      <c r="AA568" s="52"/>
      <c r="AB568" s="49"/>
      <c r="AC568" s="49"/>
    </row>
    <row r="569" spans="1:29" s="6" customFormat="1" ht="45.75" customHeight="1" x14ac:dyDescent="0.25">
      <c r="A569" s="70"/>
      <c r="B569" s="76"/>
      <c r="C569" s="35" t="s">
        <v>17</v>
      </c>
      <c r="D569" s="8">
        <f t="shared" si="212"/>
        <v>7849462.8499999996</v>
      </c>
      <c r="E569" s="8">
        <v>406226.7</v>
      </c>
      <c r="F569" s="8">
        <v>490205.06</v>
      </c>
      <c r="G569" s="8">
        <v>562081.93000000005</v>
      </c>
      <c r="H569" s="8">
        <v>553092.01</v>
      </c>
      <c r="I569" s="8">
        <v>584198.22</v>
      </c>
      <c r="J569" s="8">
        <v>625904.64000000001</v>
      </c>
      <c r="K569" s="8">
        <v>741395.05</v>
      </c>
      <c r="L569" s="9">
        <v>921446.36</v>
      </c>
      <c r="M569" s="9">
        <v>954582.88</v>
      </c>
      <c r="N569" s="9">
        <v>983377</v>
      </c>
      <c r="O569" s="9">
        <v>1026953</v>
      </c>
      <c r="P569" s="62"/>
      <c r="Q569" s="18"/>
      <c r="R569" s="18"/>
      <c r="S569" s="46"/>
      <c r="T569" s="49"/>
      <c r="U569" s="49"/>
      <c r="V569" s="49"/>
      <c r="W569" s="49"/>
      <c r="X569" s="49"/>
      <c r="Y569" s="49"/>
      <c r="Z569" s="49"/>
      <c r="AA569" s="52"/>
      <c r="AB569" s="49"/>
      <c r="AC569" s="49"/>
    </row>
    <row r="570" spans="1:29" s="6" customFormat="1" ht="42" customHeight="1" x14ac:dyDescent="0.25">
      <c r="A570" s="71"/>
      <c r="B570" s="77"/>
      <c r="C570" s="35" t="s">
        <v>18</v>
      </c>
      <c r="D570" s="8">
        <f t="shared" si="212"/>
        <v>2035830.17</v>
      </c>
      <c r="E570" s="8">
        <v>107699.5</v>
      </c>
      <c r="F570" s="8">
        <v>133955.68</v>
      </c>
      <c r="G570" s="8">
        <v>130718.32</v>
      </c>
      <c r="H570" s="8">
        <v>166983.26</v>
      </c>
      <c r="I570" s="8">
        <v>188665.81</v>
      </c>
      <c r="J570" s="8">
        <v>229513.56</v>
      </c>
      <c r="K570" s="8">
        <v>172725.11</v>
      </c>
      <c r="L570" s="8">
        <v>180273.99</v>
      </c>
      <c r="M570" s="8">
        <v>235968.94</v>
      </c>
      <c r="N570" s="8">
        <v>244663</v>
      </c>
      <c r="O570" s="8">
        <v>244663</v>
      </c>
      <c r="P570" s="8"/>
      <c r="Q570" s="8"/>
      <c r="R570" s="4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</row>
    <row r="571" spans="1:29" s="6" customFormat="1" ht="34.5" customHeight="1" x14ac:dyDescent="0.25">
      <c r="A571" s="69" t="s">
        <v>277</v>
      </c>
      <c r="B571" s="75" t="s">
        <v>191</v>
      </c>
      <c r="C571" s="35" t="s">
        <v>14</v>
      </c>
      <c r="D571" s="8">
        <f t="shared" si="212"/>
        <v>8465544.5500000007</v>
      </c>
      <c r="E571" s="8">
        <f t="shared" ref="E571:O571" si="235">E572+E573+E574+E575</f>
        <v>488994.9</v>
      </c>
      <c r="F571" s="8">
        <f t="shared" si="235"/>
        <v>516973.07</v>
      </c>
      <c r="G571" s="8">
        <f t="shared" si="235"/>
        <v>535460.96</v>
      </c>
      <c r="H571" s="8">
        <f t="shared" si="235"/>
        <v>613804.19999999995</v>
      </c>
      <c r="I571" s="8">
        <f t="shared" si="235"/>
        <v>686837.18</v>
      </c>
      <c r="J571" s="8">
        <f t="shared" si="235"/>
        <v>719217.13</v>
      </c>
      <c r="K571" s="8">
        <f t="shared" si="235"/>
        <v>763853.3</v>
      </c>
      <c r="L571" s="8">
        <f t="shared" si="235"/>
        <v>840294.64</v>
      </c>
      <c r="M571" s="8">
        <f t="shared" si="235"/>
        <v>1015437.17</v>
      </c>
      <c r="N571" s="8">
        <f t="shared" si="235"/>
        <v>1084135</v>
      </c>
      <c r="O571" s="8">
        <f t="shared" si="235"/>
        <v>1200537</v>
      </c>
      <c r="P571" s="23"/>
      <c r="Q571" s="18"/>
      <c r="R571" s="18"/>
      <c r="S571" s="46"/>
      <c r="T571" s="49"/>
      <c r="U571" s="49"/>
      <c r="V571" s="49"/>
      <c r="W571" s="49"/>
      <c r="X571" s="49"/>
      <c r="Y571" s="49"/>
      <c r="Z571" s="49"/>
      <c r="AA571" s="49"/>
      <c r="AB571" s="49"/>
      <c r="AC571" s="49"/>
    </row>
    <row r="572" spans="1:29" s="6" customFormat="1" ht="37.5" customHeight="1" x14ac:dyDescent="0.25">
      <c r="A572" s="70"/>
      <c r="B572" s="76"/>
      <c r="C572" s="35" t="s">
        <v>22</v>
      </c>
      <c r="D572" s="8">
        <f t="shared" si="212"/>
        <v>0</v>
      </c>
      <c r="E572" s="8"/>
      <c r="F572" s="8"/>
      <c r="G572" s="8"/>
      <c r="H572" s="8"/>
      <c r="I572" s="8"/>
      <c r="J572" s="8"/>
      <c r="K572" s="8"/>
      <c r="L572" s="35"/>
      <c r="M572" s="35"/>
      <c r="N572" s="35"/>
      <c r="O572" s="35"/>
      <c r="P572" s="22"/>
      <c r="Q572" s="18"/>
      <c r="R572" s="18"/>
      <c r="S572" s="46"/>
      <c r="T572" s="49"/>
      <c r="U572" s="49"/>
      <c r="V572" s="49"/>
      <c r="W572" s="49"/>
      <c r="X572" s="49"/>
      <c r="Y572" s="49"/>
      <c r="Z572" s="49"/>
      <c r="AA572" s="49"/>
      <c r="AB572" s="49"/>
      <c r="AC572" s="49"/>
    </row>
    <row r="573" spans="1:29" s="6" customFormat="1" ht="40.5" customHeight="1" x14ac:dyDescent="0.25">
      <c r="A573" s="70"/>
      <c r="B573" s="76"/>
      <c r="C573" s="35" t="s">
        <v>16</v>
      </c>
      <c r="D573" s="8">
        <f t="shared" si="212"/>
        <v>0</v>
      </c>
      <c r="E573" s="8"/>
      <c r="F573" s="8"/>
      <c r="G573" s="8"/>
      <c r="H573" s="8"/>
      <c r="I573" s="8"/>
      <c r="J573" s="8"/>
      <c r="K573" s="8"/>
      <c r="L573" s="35"/>
      <c r="M573" s="35"/>
      <c r="N573" s="35"/>
      <c r="O573" s="35"/>
      <c r="P573" s="22"/>
      <c r="Q573" s="18"/>
      <c r="R573" s="18"/>
      <c r="S573" s="46"/>
      <c r="T573" s="49"/>
      <c r="U573" s="49"/>
      <c r="V573" s="49"/>
      <c r="W573" s="49"/>
      <c r="X573" s="49"/>
      <c r="Y573" s="49"/>
      <c r="Z573" s="49"/>
      <c r="AA573" s="49"/>
      <c r="AB573" s="49"/>
      <c r="AC573" s="49"/>
    </row>
    <row r="574" spans="1:29" s="6" customFormat="1" ht="37.5" customHeight="1" x14ac:dyDescent="0.25">
      <c r="A574" s="70"/>
      <c r="B574" s="76"/>
      <c r="C574" s="35" t="s">
        <v>17</v>
      </c>
      <c r="D574" s="8">
        <f t="shared" si="212"/>
        <v>8346954.5800000001</v>
      </c>
      <c r="E574" s="8">
        <v>480100.6</v>
      </c>
      <c r="F574" s="8">
        <v>507976.74</v>
      </c>
      <c r="G574" s="8">
        <v>526348.41</v>
      </c>
      <c r="H574" s="8">
        <v>603533.19999999995</v>
      </c>
      <c r="I574" s="8">
        <v>673573</v>
      </c>
      <c r="J574" s="8">
        <v>704364.99</v>
      </c>
      <c r="K574" s="8">
        <v>755715.75</v>
      </c>
      <c r="L574" s="9">
        <v>831682.92</v>
      </c>
      <c r="M574" s="9">
        <v>1005122.97</v>
      </c>
      <c r="N574" s="9">
        <v>1071067</v>
      </c>
      <c r="O574" s="9">
        <v>1187469</v>
      </c>
      <c r="P574" s="62"/>
      <c r="Q574" s="18"/>
      <c r="R574" s="18"/>
      <c r="S574" s="54"/>
      <c r="T574" s="49"/>
      <c r="U574" s="49"/>
      <c r="V574" s="49"/>
      <c r="W574" s="49"/>
      <c r="X574" s="49"/>
      <c r="Y574" s="49"/>
      <c r="Z574" s="49"/>
      <c r="AA574" s="49"/>
      <c r="AB574" s="49"/>
      <c r="AC574" s="49"/>
    </row>
    <row r="575" spans="1:29" s="6" customFormat="1" ht="40.5" customHeight="1" x14ac:dyDescent="0.25">
      <c r="A575" s="71"/>
      <c r="B575" s="77"/>
      <c r="C575" s="35" t="s">
        <v>18</v>
      </c>
      <c r="D575" s="8">
        <f t="shared" si="212"/>
        <v>118589.97</v>
      </c>
      <c r="E575" s="8">
        <v>8894.2999999999993</v>
      </c>
      <c r="F575" s="8">
        <v>8996.33</v>
      </c>
      <c r="G575" s="8">
        <v>9112.5499999999993</v>
      </c>
      <c r="H575" s="8">
        <v>10271</v>
      </c>
      <c r="I575" s="8">
        <v>13264.18</v>
      </c>
      <c r="J575" s="8">
        <v>14852.14</v>
      </c>
      <c r="K575" s="8">
        <v>8137.55</v>
      </c>
      <c r="L575" s="8">
        <v>8611.7199999999993</v>
      </c>
      <c r="M575" s="41">
        <v>10314.200000000001</v>
      </c>
      <c r="N575" s="8">
        <v>13068</v>
      </c>
      <c r="O575" s="8">
        <v>13068</v>
      </c>
      <c r="P575" s="8"/>
      <c r="Q575" s="8"/>
      <c r="R575" s="4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</row>
    <row r="576" spans="1:29" s="6" customFormat="1" ht="35.25" customHeight="1" x14ac:dyDescent="0.25">
      <c r="A576" s="69" t="s">
        <v>278</v>
      </c>
      <c r="B576" s="75" t="s">
        <v>192</v>
      </c>
      <c r="C576" s="35" t="s">
        <v>14</v>
      </c>
      <c r="D576" s="8">
        <f t="shared" si="212"/>
        <v>18318.669999999998</v>
      </c>
      <c r="E576" s="8">
        <f t="shared" ref="E576:O576" si="236">E577+E578+E579+E580</f>
        <v>16281</v>
      </c>
      <c r="F576" s="8">
        <f t="shared" si="236"/>
        <v>2037.67</v>
      </c>
      <c r="G576" s="8">
        <f t="shared" si="236"/>
        <v>0</v>
      </c>
      <c r="H576" s="8">
        <f t="shared" si="236"/>
        <v>0</v>
      </c>
      <c r="I576" s="8">
        <f t="shared" si="236"/>
        <v>0</v>
      </c>
      <c r="J576" s="8">
        <f t="shared" si="236"/>
        <v>0</v>
      </c>
      <c r="K576" s="8">
        <f t="shared" si="236"/>
        <v>0</v>
      </c>
      <c r="L576" s="8">
        <f t="shared" si="236"/>
        <v>0</v>
      </c>
      <c r="M576" s="8">
        <f t="shared" si="236"/>
        <v>0</v>
      </c>
      <c r="N576" s="8">
        <f t="shared" si="236"/>
        <v>0</v>
      </c>
      <c r="O576" s="8">
        <f t="shared" si="236"/>
        <v>0</v>
      </c>
      <c r="P576" s="23"/>
      <c r="Q576" s="18"/>
      <c r="R576" s="18"/>
      <c r="S576" s="46"/>
      <c r="T576" s="49"/>
      <c r="U576" s="49"/>
      <c r="V576" s="49"/>
      <c r="W576" s="49"/>
      <c r="X576" s="49"/>
      <c r="Y576" s="49"/>
      <c r="Z576" s="49"/>
      <c r="AA576" s="49"/>
      <c r="AB576" s="49"/>
      <c r="AC576" s="49"/>
    </row>
    <row r="577" spans="1:29" s="6" customFormat="1" ht="43.5" customHeight="1" x14ac:dyDescent="0.25">
      <c r="A577" s="70"/>
      <c r="B577" s="76"/>
      <c r="C577" s="35" t="s">
        <v>22</v>
      </c>
      <c r="D577" s="8">
        <f t="shared" si="212"/>
        <v>0</v>
      </c>
      <c r="E577" s="8"/>
      <c r="F577" s="8"/>
      <c r="G577" s="8"/>
      <c r="H577" s="8"/>
      <c r="I577" s="8"/>
      <c r="J577" s="8"/>
      <c r="K577" s="8"/>
      <c r="L577" s="35"/>
      <c r="M577" s="35"/>
      <c r="N577" s="35"/>
      <c r="O577" s="35"/>
      <c r="P577" s="22"/>
      <c r="Q577" s="18"/>
      <c r="R577" s="18"/>
      <c r="S577" s="46"/>
      <c r="T577" s="49"/>
      <c r="U577" s="49"/>
      <c r="V577" s="49"/>
      <c r="W577" s="49"/>
      <c r="X577" s="49"/>
      <c r="Y577" s="49"/>
      <c r="Z577" s="49"/>
      <c r="AA577" s="49"/>
      <c r="AB577" s="49"/>
      <c r="AC577" s="49"/>
    </row>
    <row r="578" spans="1:29" s="6" customFormat="1" ht="33" customHeight="1" x14ac:dyDescent="0.25">
      <c r="A578" s="70"/>
      <c r="B578" s="76"/>
      <c r="C578" s="35" t="s">
        <v>16</v>
      </c>
      <c r="D578" s="8">
        <f t="shared" si="212"/>
        <v>0</v>
      </c>
      <c r="E578" s="8"/>
      <c r="F578" s="8"/>
      <c r="G578" s="8"/>
      <c r="H578" s="8"/>
      <c r="I578" s="8"/>
      <c r="J578" s="8"/>
      <c r="K578" s="8"/>
      <c r="L578" s="35"/>
      <c r="M578" s="35"/>
      <c r="N578" s="35"/>
      <c r="O578" s="35"/>
      <c r="P578" s="22"/>
      <c r="Q578" s="18"/>
      <c r="R578" s="18"/>
      <c r="S578" s="46"/>
      <c r="T578" s="49"/>
      <c r="U578" s="49"/>
      <c r="V578" s="49"/>
      <c r="W578" s="49"/>
      <c r="X578" s="49"/>
      <c r="Y578" s="49"/>
      <c r="Z578" s="49"/>
      <c r="AA578" s="49"/>
      <c r="AB578" s="49"/>
      <c r="AC578" s="49"/>
    </row>
    <row r="579" spans="1:29" s="6" customFormat="1" ht="44.25" customHeight="1" x14ac:dyDescent="0.25">
      <c r="A579" s="70"/>
      <c r="B579" s="76"/>
      <c r="C579" s="35" t="s">
        <v>17</v>
      </c>
      <c r="D579" s="8">
        <f t="shared" si="212"/>
        <v>18033</v>
      </c>
      <c r="E579" s="8">
        <v>15996</v>
      </c>
      <c r="F579" s="8">
        <v>2037</v>
      </c>
      <c r="G579" s="8"/>
      <c r="H579" s="8"/>
      <c r="I579" s="8"/>
      <c r="J579" s="8"/>
      <c r="K579" s="8"/>
      <c r="L579" s="35"/>
      <c r="M579" s="35"/>
      <c r="N579" s="35"/>
      <c r="O579" s="35"/>
      <c r="P579" s="22"/>
      <c r="Q579" s="18"/>
      <c r="R579" s="18"/>
      <c r="S579" s="46"/>
      <c r="T579" s="49"/>
      <c r="U579" s="49"/>
      <c r="V579" s="49"/>
      <c r="W579" s="49"/>
      <c r="X579" s="49"/>
      <c r="Y579" s="49"/>
      <c r="Z579" s="49"/>
      <c r="AA579" s="49"/>
      <c r="AB579" s="49"/>
      <c r="AC579" s="49"/>
    </row>
    <row r="580" spans="1:29" s="6" customFormat="1" ht="30" x14ac:dyDescent="0.25">
      <c r="A580" s="71"/>
      <c r="B580" s="77"/>
      <c r="C580" s="35" t="s">
        <v>18</v>
      </c>
      <c r="D580" s="8">
        <f t="shared" si="212"/>
        <v>285.67</v>
      </c>
      <c r="E580" s="8">
        <v>285</v>
      </c>
      <c r="F580" s="8">
        <v>0.67</v>
      </c>
      <c r="G580" s="8"/>
      <c r="H580" s="8"/>
      <c r="I580" s="8"/>
      <c r="J580" s="8"/>
      <c r="K580" s="8"/>
      <c r="L580" s="35"/>
      <c r="M580" s="35"/>
      <c r="N580" s="35"/>
      <c r="O580" s="35"/>
      <c r="P580" s="22"/>
      <c r="Q580" s="18"/>
      <c r="R580" s="18"/>
      <c r="S580" s="46"/>
      <c r="T580" s="49"/>
      <c r="U580" s="49"/>
      <c r="V580" s="49"/>
      <c r="W580" s="49"/>
      <c r="X580" s="49"/>
      <c r="Y580" s="49"/>
      <c r="Z580" s="49"/>
      <c r="AA580" s="49"/>
      <c r="AB580" s="49"/>
      <c r="AC580" s="49"/>
    </row>
    <row r="581" spans="1:29" s="6" customFormat="1" ht="24" customHeight="1" x14ac:dyDescent="0.25">
      <c r="A581" s="69" t="s">
        <v>279</v>
      </c>
      <c r="B581" s="75" t="s">
        <v>193</v>
      </c>
      <c r="C581" s="35" t="s">
        <v>14</v>
      </c>
      <c r="D581" s="8">
        <f t="shared" si="212"/>
        <v>1756139.82</v>
      </c>
      <c r="E581" s="8">
        <f t="shared" ref="E581:O581" si="237">E582+E583+E584+E585</f>
        <v>132279.4</v>
      </c>
      <c r="F581" s="8">
        <f t="shared" si="237"/>
        <v>133465.51</v>
      </c>
      <c r="G581" s="8">
        <f t="shared" si="237"/>
        <v>135230.6</v>
      </c>
      <c r="H581" s="8">
        <f t="shared" si="237"/>
        <v>143301.29999999999</v>
      </c>
      <c r="I581" s="8">
        <f t="shared" si="237"/>
        <v>148272.9</v>
      </c>
      <c r="J581" s="8">
        <f t="shared" si="237"/>
        <v>150616.71</v>
      </c>
      <c r="K581" s="8">
        <f t="shared" si="237"/>
        <v>155053</v>
      </c>
      <c r="L581" s="8">
        <f t="shared" si="237"/>
        <v>161611.29999999999</v>
      </c>
      <c r="M581" s="8">
        <f t="shared" si="237"/>
        <v>187999.1</v>
      </c>
      <c r="N581" s="8">
        <f t="shared" si="237"/>
        <v>199040</v>
      </c>
      <c r="O581" s="8">
        <f t="shared" si="237"/>
        <v>209270</v>
      </c>
      <c r="P581" s="23"/>
      <c r="Q581" s="18"/>
      <c r="R581" s="18"/>
      <c r="S581" s="46"/>
      <c r="T581" s="49"/>
      <c r="U581" s="49"/>
      <c r="V581" s="49"/>
      <c r="W581" s="49"/>
      <c r="X581" s="49"/>
      <c r="Y581" s="49"/>
      <c r="Z581" s="49"/>
      <c r="AA581" s="49"/>
      <c r="AB581" s="49"/>
      <c r="AC581" s="49"/>
    </row>
    <row r="582" spans="1:29" s="6" customFormat="1" ht="33.75" customHeight="1" x14ac:dyDescent="0.25">
      <c r="A582" s="70"/>
      <c r="B582" s="76"/>
      <c r="C582" s="35" t="s">
        <v>22</v>
      </c>
      <c r="D582" s="8">
        <f t="shared" si="212"/>
        <v>0</v>
      </c>
      <c r="E582" s="8"/>
      <c r="F582" s="8"/>
      <c r="G582" s="8"/>
      <c r="H582" s="8"/>
      <c r="I582" s="8"/>
      <c r="J582" s="8"/>
      <c r="K582" s="8"/>
      <c r="L582" s="35"/>
      <c r="M582" s="41"/>
      <c r="N582" s="35"/>
      <c r="O582" s="35"/>
      <c r="P582" s="22"/>
      <c r="Q582" s="18"/>
      <c r="R582" s="18"/>
      <c r="S582" s="46"/>
      <c r="T582" s="49"/>
      <c r="U582" s="49"/>
      <c r="V582" s="49"/>
      <c r="W582" s="49"/>
      <c r="X582" s="49"/>
      <c r="Y582" s="49"/>
      <c r="Z582" s="49"/>
      <c r="AA582" s="49"/>
      <c r="AB582" s="49"/>
      <c r="AC582" s="49"/>
    </row>
    <row r="583" spans="1:29" s="6" customFormat="1" ht="18.75" customHeight="1" x14ac:dyDescent="0.25">
      <c r="A583" s="70"/>
      <c r="B583" s="76"/>
      <c r="C583" s="35" t="s">
        <v>16</v>
      </c>
      <c r="D583" s="8">
        <f t="shared" si="212"/>
        <v>0</v>
      </c>
      <c r="E583" s="8"/>
      <c r="F583" s="8"/>
      <c r="G583" s="8"/>
      <c r="H583" s="8"/>
      <c r="I583" s="8"/>
      <c r="J583" s="8"/>
      <c r="K583" s="8"/>
      <c r="L583" s="35"/>
      <c r="M583" s="41"/>
      <c r="N583" s="35"/>
      <c r="O583" s="35"/>
      <c r="P583" s="22"/>
      <c r="Q583" s="18"/>
      <c r="R583" s="18"/>
      <c r="S583" s="46"/>
      <c r="T583" s="49"/>
      <c r="U583" s="49"/>
      <c r="V583" s="49"/>
      <c r="W583" s="49"/>
      <c r="X583" s="49"/>
      <c r="Y583" s="49"/>
      <c r="Z583" s="49"/>
      <c r="AA583" s="49"/>
      <c r="AB583" s="49"/>
      <c r="AC583" s="49"/>
    </row>
    <row r="584" spans="1:29" s="6" customFormat="1" ht="30" x14ac:dyDescent="0.25">
      <c r="A584" s="70"/>
      <c r="B584" s="76"/>
      <c r="C584" s="35" t="s">
        <v>17</v>
      </c>
      <c r="D584" s="8">
        <f t="shared" si="212"/>
        <v>1756139.82</v>
      </c>
      <c r="E584" s="8">
        <v>132279.4</v>
      </c>
      <c r="F584" s="8">
        <v>133465.51</v>
      </c>
      <c r="G584" s="8">
        <v>135230.6</v>
      </c>
      <c r="H584" s="8">
        <v>143301.29999999999</v>
      </c>
      <c r="I584" s="8">
        <v>148272.9</v>
      </c>
      <c r="J584" s="8">
        <v>150616.71</v>
      </c>
      <c r="K584" s="8">
        <v>155053</v>
      </c>
      <c r="L584" s="9">
        <v>161611.29999999999</v>
      </c>
      <c r="M584" s="41">
        <v>187999.1</v>
      </c>
      <c r="N584" s="9">
        <v>199040</v>
      </c>
      <c r="O584" s="9">
        <v>209270</v>
      </c>
      <c r="P584" s="62"/>
      <c r="Q584" s="18"/>
      <c r="R584" s="18"/>
      <c r="S584" s="46"/>
      <c r="T584" s="49"/>
      <c r="U584" s="49"/>
      <c r="V584" s="49"/>
      <c r="W584" s="49"/>
      <c r="X584" s="49"/>
      <c r="Y584" s="49"/>
      <c r="Z584" s="49"/>
      <c r="AA584" s="49"/>
      <c r="AB584" s="49"/>
      <c r="AC584" s="49"/>
    </row>
    <row r="585" spans="1:29" s="6" customFormat="1" ht="30" x14ac:dyDescent="0.25">
      <c r="A585" s="71"/>
      <c r="B585" s="77"/>
      <c r="C585" s="35" t="s">
        <v>18</v>
      </c>
      <c r="D585" s="8">
        <f t="shared" si="212"/>
        <v>0</v>
      </c>
      <c r="E585" s="8"/>
      <c r="F585" s="8"/>
      <c r="G585" s="8"/>
      <c r="H585" s="8"/>
      <c r="I585" s="8"/>
      <c r="J585" s="8"/>
      <c r="K585" s="8">
        <v>0</v>
      </c>
      <c r="L585" s="35"/>
      <c r="M585" s="41"/>
      <c r="N585" s="35"/>
      <c r="O585" s="35"/>
      <c r="P585" s="22"/>
      <c r="Q585" s="18"/>
      <c r="R585" s="18"/>
      <c r="S585" s="46"/>
      <c r="T585" s="49"/>
      <c r="U585" s="49"/>
      <c r="V585" s="49"/>
      <c r="W585" s="49"/>
      <c r="X585" s="49"/>
      <c r="Y585" s="49"/>
      <c r="Z585" s="49"/>
      <c r="AA585" s="49"/>
      <c r="AB585" s="49"/>
      <c r="AC585" s="49"/>
    </row>
    <row r="586" spans="1:29" s="6" customFormat="1" x14ac:dyDescent="0.25">
      <c r="A586" s="69" t="s">
        <v>280</v>
      </c>
      <c r="B586" s="75" t="s">
        <v>194</v>
      </c>
      <c r="C586" s="35" t="s">
        <v>14</v>
      </c>
      <c r="D586" s="8">
        <f t="shared" si="212"/>
        <v>198750.18</v>
      </c>
      <c r="E586" s="8">
        <f t="shared" ref="E586:O586" si="238">E587+E588+E589+E590</f>
        <v>22949.599999999999</v>
      </c>
      <c r="F586" s="8">
        <f t="shared" si="238"/>
        <v>21892.49</v>
      </c>
      <c r="G586" s="8">
        <f t="shared" si="238"/>
        <v>17560.599999999999</v>
      </c>
      <c r="H586" s="8">
        <f t="shared" si="238"/>
        <v>14236.3</v>
      </c>
      <c r="I586" s="8">
        <f t="shared" si="238"/>
        <v>14387.1</v>
      </c>
      <c r="J586" s="8">
        <f t="shared" si="238"/>
        <v>15814.49</v>
      </c>
      <c r="K586" s="8">
        <f t="shared" si="238"/>
        <v>15290.3</v>
      </c>
      <c r="L586" s="8">
        <f t="shared" si="238"/>
        <v>15667.6</v>
      </c>
      <c r="M586" s="8">
        <f t="shared" si="238"/>
        <v>19571.7</v>
      </c>
      <c r="N586" s="8">
        <f t="shared" si="238"/>
        <v>20233</v>
      </c>
      <c r="O586" s="8">
        <f t="shared" si="238"/>
        <v>21147</v>
      </c>
      <c r="P586" s="23"/>
      <c r="Q586" s="18"/>
      <c r="R586" s="18"/>
      <c r="S586" s="46"/>
      <c r="T586" s="49"/>
      <c r="U586" s="49"/>
      <c r="V586" s="49"/>
      <c r="W586" s="49"/>
      <c r="X586" s="49"/>
      <c r="Y586" s="49"/>
      <c r="Z586" s="49"/>
      <c r="AA586" s="49"/>
      <c r="AB586" s="49"/>
      <c r="AC586" s="49"/>
    </row>
    <row r="587" spans="1:29" s="6" customFormat="1" x14ac:dyDescent="0.25">
      <c r="A587" s="70"/>
      <c r="B587" s="76"/>
      <c r="C587" s="35" t="s">
        <v>22</v>
      </c>
      <c r="D587" s="8">
        <f t="shared" si="212"/>
        <v>0</v>
      </c>
      <c r="E587" s="8"/>
      <c r="F587" s="8"/>
      <c r="G587" s="8"/>
      <c r="H587" s="8"/>
      <c r="I587" s="8"/>
      <c r="J587" s="8"/>
      <c r="K587" s="8">
        <v>0</v>
      </c>
      <c r="L587" s="35"/>
      <c r="M587" s="41"/>
      <c r="N587" s="35"/>
      <c r="O587" s="35"/>
      <c r="P587" s="22"/>
      <c r="Q587" s="18"/>
      <c r="R587" s="18"/>
      <c r="S587" s="46"/>
      <c r="T587" s="49"/>
      <c r="U587" s="49"/>
      <c r="V587" s="49"/>
      <c r="W587" s="49"/>
      <c r="X587" s="49"/>
      <c r="Y587" s="49"/>
      <c r="Z587" s="49"/>
      <c r="AA587" s="49"/>
      <c r="AB587" s="49"/>
      <c r="AC587" s="49"/>
    </row>
    <row r="588" spans="1:29" s="6" customFormat="1" x14ac:dyDescent="0.25">
      <c r="A588" s="70"/>
      <c r="B588" s="76"/>
      <c r="C588" s="35" t="s">
        <v>16</v>
      </c>
      <c r="D588" s="8">
        <f t="shared" si="212"/>
        <v>0</v>
      </c>
      <c r="E588" s="8"/>
      <c r="F588" s="8"/>
      <c r="G588" s="8"/>
      <c r="H588" s="8"/>
      <c r="I588" s="8"/>
      <c r="J588" s="8"/>
      <c r="K588" s="8">
        <v>0</v>
      </c>
      <c r="L588" s="35"/>
      <c r="M588" s="41"/>
      <c r="N588" s="35"/>
      <c r="O588" s="35"/>
      <c r="P588" s="22"/>
      <c r="Q588" s="18"/>
      <c r="R588" s="18"/>
      <c r="S588" s="46"/>
      <c r="T588" s="49"/>
      <c r="U588" s="49"/>
      <c r="V588" s="49"/>
      <c r="W588" s="49"/>
      <c r="X588" s="49"/>
      <c r="Y588" s="49"/>
      <c r="Z588" s="49"/>
      <c r="AA588" s="49"/>
      <c r="AB588" s="49"/>
      <c r="AC588" s="49"/>
    </row>
    <row r="589" spans="1:29" s="6" customFormat="1" ht="30" x14ac:dyDescent="0.25">
      <c r="A589" s="70"/>
      <c r="B589" s="76"/>
      <c r="C589" s="35" t="s">
        <v>17</v>
      </c>
      <c r="D589" s="8">
        <f t="shared" si="212"/>
        <v>198750.18</v>
      </c>
      <c r="E589" s="8">
        <v>22949.599999999999</v>
      </c>
      <c r="F589" s="8">
        <v>21892.49</v>
      </c>
      <c r="G589" s="8">
        <v>17560.599999999999</v>
      </c>
      <c r="H589" s="8">
        <v>14236.3</v>
      </c>
      <c r="I589" s="8">
        <v>14387.1</v>
      </c>
      <c r="J589" s="8">
        <v>15814.49</v>
      </c>
      <c r="K589" s="8">
        <v>15290.3</v>
      </c>
      <c r="L589" s="9">
        <v>15667.6</v>
      </c>
      <c r="M589" s="41">
        <v>19571.7</v>
      </c>
      <c r="N589" s="9">
        <v>20233</v>
      </c>
      <c r="O589" s="9">
        <v>21147</v>
      </c>
      <c r="P589" s="62"/>
      <c r="Q589" s="18"/>
      <c r="R589" s="18"/>
      <c r="S589" s="46"/>
      <c r="T589" s="49"/>
      <c r="U589" s="49"/>
      <c r="V589" s="49"/>
      <c r="W589" s="49"/>
      <c r="X589" s="49"/>
      <c r="Y589" s="49"/>
      <c r="Z589" s="49"/>
      <c r="AA589" s="49"/>
      <c r="AB589" s="49"/>
      <c r="AC589" s="49"/>
    </row>
    <row r="590" spans="1:29" s="6" customFormat="1" ht="30" x14ac:dyDescent="0.25">
      <c r="A590" s="71"/>
      <c r="B590" s="77"/>
      <c r="C590" s="35" t="s">
        <v>18</v>
      </c>
      <c r="D590" s="8">
        <f t="shared" si="212"/>
        <v>0</v>
      </c>
      <c r="E590" s="8"/>
      <c r="F590" s="8"/>
      <c r="G590" s="8"/>
      <c r="H590" s="8"/>
      <c r="I590" s="8"/>
      <c r="J590" s="8"/>
      <c r="K590" s="8">
        <v>0</v>
      </c>
      <c r="L590" s="35"/>
      <c r="M590" s="41"/>
      <c r="N590" s="35"/>
      <c r="O590" s="35"/>
      <c r="P590" s="22"/>
      <c r="Q590" s="18"/>
      <c r="R590" s="18"/>
      <c r="S590" s="46"/>
      <c r="T590" s="49"/>
      <c r="U590" s="49"/>
      <c r="V590" s="49"/>
      <c r="W590" s="49"/>
      <c r="X590" s="49"/>
      <c r="Y590" s="49"/>
      <c r="Z590" s="49"/>
      <c r="AA590" s="49"/>
      <c r="AB590" s="49"/>
      <c r="AC590" s="49"/>
    </row>
    <row r="591" spans="1:29" s="6" customFormat="1" ht="41.25" customHeight="1" x14ac:dyDescent="0.25">
      <c r="A591" s="69" t="s">
        <v>281</v>
      </c>
      <c r="B591" s="81" t="s">
        <v>195</v>
      </c>
      <c r="C591" s="35" t="s">
        <v>14</v>
      </c>
      <c r="D591" s="8">
        <f t="shared" si="212"/>
        <v>1480524.71</v>
      </c>
      <c r="E591" s="8">
        <f t="shared" ref="E591:O591" si="239">E592+E593+E594+E595</f>
        <v>48731.7</v>
      </c>
      <c r="F591" s="8">
        <f t="shared" si="239"/>
        <v>48416.91</v>
      </c>
      <c r="G591" s="8">
        <f t="shared" si="239"/>
        <v>0</v>
      </c>
      <c r="H591" s="8">
        <f t="shared" si="239"/>
        <v>0</v>
      </c>
      <c r="I591" s="8">
        <f t="shared" si="239"/>
        <v>0</v>
      </c>
      <c r="J591" s="8">
        <f t="shared" si="239"/>
        <v>0</v>
      </c>
      <c r="K591" s="8">
        <f t="shared" si="239"/>
        <v>103170.7</v>
      </c>
      <c r="L591" s="8">
        <f t="shared" si="239"/>
        <v>309283.40000000002</v>
      </c>
      <c r="M591" s="8">
        <f t="shared" si="239"/>
        <v>311433.40000000002</v>
      </c>
      <c r="N591" s="8">
        <f t="shared" si="239"/>
        <v>326072.59999999998</v>
      </c>
      <c r="O591" s="8">
        <f t="shared" si="239"/>
        <v>333416</v>
      </c>
      <c r="P591" s="23"/>
      <c r="Q591" s="18"/>
      <c r="R591" s="18"/>
      <c r="S591" s="46"/>
      <c r="T591" s="49"/>
      <c r="U591" s="49"/>
      <c r="V591" s="49"/>
      <c r="W591" s="49"/>
      <c r="X591" s="49"/>
      <c r="Y591" s="49"/>
      <c r="Z591" s="49"/>
      <c r="AA591" s="49"/>
      <c r="AB591" s="49"/>
      <c r="AC591" s="49"/>
    </row>
    <row r="592" spans="1:29" s="6" customFormat="1" ht="45" customHeight="1" x14ac:dyDescent="0.25">
      <c r="A592" s="70"/>
      <c r="B592" s="82"/>
      <c r="C592" s="35" t="s">
        <v>22</v>
      </c>
      <c r="D592" s="8">
        <f t="shared" si="212"/>
        <v>1383376.1</v>
      </c>
      <c r="E592" s="8"/>
      <c r="F592" s="8"/>
      <c r="G592" s="8"/>
      <c r="H592" s="8"/>
      <c r="I592" s="8"/>
      <c r="J592" s="8"/>
      <c r="K592" s="8">
        <v>103170.7</v>
      </c>
      <c r="L592" s="9">
        <v>309283.40000000002</v>
      </c>
      <c r="M592" s="9">
        <v>311433.40000000002</v>
      </c>
      <c r="N592" s="9">
        <v>326072.59999999998</v>
      </c>
      <c r="O592" s="9">
        <v>333416</v>
      </c>
      <c r="P592" s="62"/>
      <c r="Q592" s="18"/>
      <c r="R592" s="18"/>
      <c r="S592" s="46"/>
      <c r="T592" s="49"/>
      <c r="U592" s="49"/>
      <c r="V592" s="49"/>
      <c r="W592" s="49"/>
      <c r="X592" s="49"/>
      <c r="Y592" s="49"/>
      <c r="Z592" s="49"/>
      <c r="AA592" s="49"/>
      <c r="AB592" s="49"/>
      <c r="AC592" s="49"/>
    </row>
    <row r="593" spans="1:29" s="6" customFormat="1" ht="33" customHeight="1" x14ac:dyDescent="0.25">
      <c r="A593" s="70"/>
      <c r="B593" s="82"/>
      <c r="C593" s="35" t="s">
        <v>16</v>
      </c>
      <c r="D593" s="8">
        <f t="shared" ref="D593:D656" si="240">SUM(E593:O593)</f>
        <v>97148.61</v>
      </c>
      <c r="E593" s="8">
        <v>48731.7</v>
      </c>
      <c r="F593" s="8">
        <v>48416.91</v>
      </c>
      <c r="G593" s="8"/>
      <c r="H593" s="8"/>
      <c r="I593" s="8"/>
      <c r="J593" s="8"/>
      <c r="K593" s="8">
        <v>0</v>
      </c>
      <c r="L593" s="35"/>
      <c r="M593" s="42"/>
      <c r="N593" s="35"/>
      <c r="O593" s="35"/>
      <c r="P593" s="22"/>
      <c r="Q593" s="18"/>
      <c r="R593" s="18"/>
      <c r="S593" s="46"/>
      <c r="T593" s="49"/>
      <c r="U593" s="49"/>
      <c r="V593" s="49"/>
      <c r="W593" s="49"/>
      <c r="X593" s="49"/>
      <c r="Y593" s="49"/>
      <c r="Z593" s="49"/>
      <c r="AA593" s="49"/>
      <c r="AB593" s="49"/>
      <c r="AC593" s="49"/>
    </row>
    <row r="594" spans="1:29" s="6" customFormat="1" ht="30" x14ac:dyDescent="0.25">
      <c r="A594" s="70"/>
      <c r="B594" s="82"/>
      <c r="C594" s="35" t="s">
        <v>17</v>
      </c>
      <c r="D594" s="8">
        <f t="shared" si="240"/>
        <v>0</v>
      </c>
      <c r="E594" s="8"/>
      <c r="F594" s="8"/>
      <c r="G594" s="8"/>
      <c r="H594" s="8"/>
      <c r="I594" s="8"/>
      <c r="J594" s="8"/>
      <c r="K594" s="8">
        <v>0</v>
      </c>
      <c r="L594" s="35"/>
      <c r="M594" s="40"/>
      <c r="N594" s="35"/>
      <c r="O594" s="35"/>
      <c r="P594" s="22"/>
      <c r="Q594" s="18"/>
      <c r="R594" s="18"/>
      <c r="S594" s="46"/>
      <c r="T594" s="49"/>
      <c r="U594" s="49"/>
      <c r="V594" s="49"/>
      <c r="W594" s="49"/>
      <c r="X594" s="49"/>
      <c r="Y594" s="49"/>
      <c r="Z594" s="49"/>
      <c r="AA594" s="49"/>
      <c r="AB594" s="49"/>
      <c r="AC594" s="49"/>
    </row>
    <row r="595" spans="1:29" s="6" customFormat="1" ht="30" x14ac:dyDescent="0.25">
      <c r="A595" s="71"/>
      <c r="B595" s="83"/>
      <c r="C595" s="35" t="s">
        <v>18</v>
      </c>
      <c r="D595" s="8">
        <f t="shared" si="240"/>
        <v>0</v>
      </c>
      <c r="E595" s="8"/>
      <c r="F595" s="8"/>
      <c r="G595" s="8"/>
      <c r="H595" s="8"/>
      <c r="I595" s="8"/>
      <c r="J595" s="8"/>
      <c r="K595" s="8">
        <v>0</v>
      </c>
      <c r="L595" s="35"/>
      <c r="M595" s="41"/>
      <c r="N595" s="35"/>
      <c r="O595" s="35"/>
      <c r="P595" s="22"/>
      <c r="Q595" s="18"/>
      <c r="R595" s="18"/>
      <c r="S595" s="46"/>
      <c r="T595" s="49"/>
      <c r="U595" s="49"/>
      <c r="V595" s="49"/>
      <c r="W595" s="49"/>
      <c r="X595" s="49"/>
      <c r="Y595" s="49"/>
      <c r="Z595" s="49"/>
      <c r="AA595" s="49"/>
      <c r="AB595" s="49"/>
      <c r="AC595" s="49"/>
    </row>
    <row r="596" spans="1:29" s="6" customFormat="1" ht="25.5" customHeight="1" x14ac:dyDescent="0.25">
      <c r="A596" s="69" t="s">
        <v>282</v>
      </c>
      <c r="B596" s="75" t="s">
        <v>196</v>
      </c>
      <c r="C596" s="35" t="s">
        <v>14</v>
      </c>
      <c r="D596" s="8">
        <f t="shared" si="240"/>
        <v>26988.400000000001</v>
      </c>
      <c r="E596" s="8">
        <f t="shared" ref="E596:O596" si="241">E597+E598+E599+E600</f>
        <v>1988</v>
      </c>
      <c r="F596" s="8">
        <f t="shared" si="241"/>
        <v>2076</v>
      </c>
      <c r="G596" s="8">
        <f t="shared" si="241"/>
        <v>2031</v>
      </c>
      <c r="H596" s="8">
        <f t="shared" si="241"/>
        <v>2098</v>
      </c>
      <c r="I596" s="8">
        <f t="shared" si="241"/>
        <v>2225</v>
      </c>
      <c r="J596" s="8">
        <f t="shared" si="241"/>
        <v>2263</v>
      </c>
      <c r="K596" s="8">
        <f t="shared" si="241"/>
        <v>2676</v>
      </c>
      <c r="L596" s="8">
        <f t="shared" si="241"/>
        <v>2850.4</v>
      </c>
      <c r="M596" s="8">
        <f t="shared" si="241"/>
        <v>2935</v>
      </c>
      <c r="N596" s="8">
        <f t="shared" si="241"/>
        <v>2923</v>
      </c>
      <c r="O596" s="8">
        <f t="shared" si="241"/>
        <v>2923</v>
      </c>
      <c r="P596" s="23"/>
      <c r="Q596" s="18"/>
      <c r="R596" s="18"/>
      <c r="S596" s="46"/>
      <c r="T596" s="49"/>
      <c r="U596" s="49"/>
      <c r="V596" s="49"/>
      <c r="W596" s="49"/>
      <c r="X596" s="49"/>
      <c r="Y596" s="49"/>
      <c r="Z596" s="49"/>
      <c r="AA596" s="49"/>
      <c r="AB596" s="49"/>
      <c r="AC596" s="49"/>
    </row>
    <row r="597" spans="1:29" s="6" customFormat="1" ht="27.75" customHeight="1" x14ac:dyDescent="0.25">
      <c r="A597" s="70"/>
      <c r="B597" s="76"/>
      <c r="C597" s="35" t="s">
        <v>22</v>
      </c>
      <c r="D597" s="8">
        <f t="shared" si="240"/>
        <v>0</v>
      </c>
      <c r="E597" s="8"/>
      <c r="F597" s="8"/>
      <c r="G597" s="8"/>
      <c r="H597" s="8"/>
      <c r="I597" s="8"/>
      <c r="J597" s="8"/>
      <c r="K597" s="8">
        <v>0</v>
      </c>
      <c r="L597" s="35"/>
      <c r="M597" s="35"/>
      <c r="N597" s="35"/>
      <c r="O597" s="35"/>
      <c r="P597" s="22"/>
      <c r="Q597" s="18"/>
      <c r="R597" s="18"/>
      <c r="S597" s="46"/>
      <c r="T597" s="49"/>
      <c r="U597" s="49"/>
      <c r="V597" s="49"/>
      <c r="W597" s="49"/>
      <c r="X597" s="49"/>
      <c r="Y597" s="49"/>
      <c r="Z597" s="49"/>
      <c r="AA597" s="49"/>
      <c r="AB597" s="49"/>
      <c r="AC597" s="49"/>
    </row>
    <row r="598" spans="1:29" s="6" customFormat="1" ht="25.5" customHeight="1" x14ac:dyDescent="0.25">
      <c r="A598" s="70"/>
      <c r="B598" s="76"/>
      <c r="C598" s="35" t="s">
        <v>16</v>
      </c>
      <c r="D598" s="8">
        <f t="shared" si="240"/>
        <v>0</v>
      </c>
      <c r="E598" s="8"/>
      <c r="F598" s="8"/>
      <c r="G598" s="8"/>
      <c r="H598" s="8"/>
      <c r="I598" s="8"/>
      <c r="J598" s="8"/>
      <c r="K598" s="8">
        <v>0</v>
      </c>
      <c r="L598" s="35"/>
      <c r="M598" s="9"/>
      <c r="N598" s="35"/>
      <c r="O598" s="35"/>
      <c r="P598" s="22"/>
      <c r="Q598" s="18"/>
      <c r="R598" s="18"/>
      <c r="S598" s="46"/>
      <c r="T598" s="49"/>
      <c r="U598" s="49"/>
      <c r="V598" s="49"/>
      <c r="W598" s="49"/>
      <c r="X598" s="49"/>
      <c r="Y598" s="49"/>
      <c r="Z598" s="49"/>
      <c r="AA598" s="49"/>
      <c r="AB598" s="49"/>
      <c r="AC598" s="49"/>
    </row>
    <row r="599" spans="1:29" s="6" customFormat="1" ht="34.5" customHeight="1" x14ac:dyDescent="0.25">
      <c r="A599" s="70"/>
      <c r="B599" s="76"/>
      <c r="C599" s="35" t="s">
        <v>17</v>
      </c>
      <c r="D599" s="8">
        <f t="shared" si="240"/>
        <v>26988.400000000001</v>
      </c>
      <c r="E599" s="8">
        <v>1988</v>
      </c>
      <c r="F599" s="8">
        <v>2076</v>
      </c>
      <c r="G599" s="8">
        <v>2031</v>
      </c>
      <c r="H599" s="8">
        <v>2098</v>
      </c>
      <c r="I599" s="8">
        <v>2225</v>
      </c>
      <c r="J599" s="8">
        <v>2263</v>
      </c>
      <c r="K599" s="8">
        <v>2676</v>
      </c>
      <c r="L599" s="9">
        <v>2850.4</v>
      </c>
      <c r="M599" s="9">
        <v>2935</v>
      </c>
      <c r="N599" s="9">
        <v>2923</v>
      </c>
      <c r="O599" s="9">
        <v>2923</v>
      </c>
      <c r="P599" s="62"/>
      <c r="Q599" s="18"/>
      <c r="R599" s="18"/>
      <c r="S599" s="46"/>
      <c r="T599" s="49"/>
      <c r="U599" s="49"/>
      <c r="V599" s="49"/>
      <c r="W599" s="49"/>
      <c r="X599" s="49"/>
      <c r="Y599" s="49"/>
      <c r="Z599" s="49"/>
      <c r="AA599" s="49"/>
      <c r="AB599" s="49"/>
      <c r="AC599" s="49"/>
    </row>
    <row r="600" spans="1:29" s="6" customFormat="1" ht="30" x14ac:dyDescent="0.25">
      <c r="A600" s="71"/>
      <c r="B600" s="77"/>
      <c r="C600" s="35" t="s">
        <v>18</v>
      </c>
      <c r="D600" s="8">
        <f t="shared" si="240"/>
        <v>0</v>
      </c>
      <c r="E600" s="8"/>
      <c r="F600" s="8"/>
      <c r="G600" s="8"/>
      <c r="H600" s="8"/>
      <c r="I600" s="8"/>
      <c r="J600" s="8"/>
      <c r="K600" s="8">
        <v>0</v>
      </c>
      <c r="L600" s="35"/>
      <c r="M600" s="41"/>
      <c r="N600" s="35"/>
      <c r="O600" s="35"/>
      <c r="P600" s="22"/>
      <c r="Q600" s="18"/>
      <c r="R600" s="18"/>
      <c r="S600" s="46"/>
      <c r="T600" s="49"/>
      <c r="U600" s="49"/>
      <c r="V600" s="49"/>
      <c r="W600" s="49"/>
      <c r="X600" s="49"/>
      <c r="Y600" s="49"/>
      <c r="Z600" s="49"/>
      <c r="AA600" s="49"/>
      <c r="AB600" s="49"/>
      <c r="AC600" s="49"/>
    </row>
    <row r="601" spans="1:29" s="6" customFormat="1" ht="31.5" customHeight="1" x14ac:dyDescent="0.25">
      <c r="A601" s="69" t="s">
        <v>283</v>
      </c>
      <c r="B601" s="101" t="s">
        <v>197</v>
      </c>
      <c r="C601" s="35" t="s">
        <v>14</v>
      </c>
      <c r="D601" s="8">
        <f t="shared" si="240"/>
        <v>41628.199999999997</v>
      </c>
      <c r="E601" s="8">
        <f t="shared" ref="E601:O601" si="242">E602+E603+E604+E605</f>
        <v>1926</v>
      </c>
      <c r="F601" s="8">
        <f t="shared" si="242"/>
        <v>1688</v>
      </c>
      <c r="G601" s="8">
        <f t="shared" si="242"/>
        <v>2463</v>
      </c>
      <c r="H601" s="8">
        <f t="shared" si="242"/>
        <v>1938</v>
      </c>
      <c r="I601" s="8">
        <f t="shared" si="242"/>
        <v>2201</v>
      </c>
      <c r="J601" s="8">
        <f t="shared" si="242"/>
        <v>2222</v>
      </c>
      <c r="K601" s="8">
        <f t="shared" si="242"/>
        <v>6125.2</v>
      </c>
      <c r="L601" s="8">
        <f t="shared" si="242"/>
        <v>3395</v>
      </c>
      <c r="M601" s="8">
        <f t="shared" si="242"/>
        <v>6585</v>
      </c>
      <c r="N601" s="8">
        <f t="shared" si="242"/>
        <v>6414</v>
      </c>
      <c r="O601" s="8">
        <f t="shared" si="242"/>
        <v>6671</v>
      </c>
      <c r="P601" s="23"/>
      <c r="Q601" s="18"/>
      <c r="R601" s="18"/>
      <c r="S601" s="46"/>
      <c r="T601" s="49"/>
      <c r="U601" s="49"/>
      <c r="V601" s="49"/>
      <c r="W601" s="49"/>
      <c r="X601" s="49"/>
      <c r="Y601" s="49"/>
      <c r="Z601" s="49"/>
      <c r="AA601" s="49"/>
      <c r="AB601" s="49"/>
      <c r="AC601" s="49"/>
    </row>
    <row r="602" spans="1:29" s="6" customFormat="1" ht="28.5" customHeight="1" x14ac:dyDescent="0.25">
      <c r="A602" s="70"/>
      <c r="B602" s="102"/>
      <c r="C602" s="35" t="s">
        <v>22</v>
      </c>
      <c r="D602" s="8">
        <f t="shared" si="240"/>
        <v>0</v>
      </c>
      <c r="E602" s="8"/>
      <c r="F602" s="8"/>
      <c r="G602" s="8"/>
      <c r="H602" s="8"/>
      <c r="I602" s="8"/>
      <c r="J602" s="8"/>
      <c r="K602" s="8">
        <v>0</v>
      </c>
      <c r="L602" s="35"/>
      <c r="M602" s="35"/>
      <c r="N602" s="35"/>
      <c r="O602" s="35"/>
      <c r="P602" s="22"/>
      <c r="Q602" s="18"/>
      <c r="R602" s="18"/>
      <c r="S602" s="46"/>
      <c r="T602" s="49"/>
      <c r="U602" s="49"/>
      <c r="V602" s="49"/>
      <c r="W602" s="49"/>
      <c r="X602" s="49"/>
      <c r="Y602" s="49"/>
      <c r="Z602" s="49"/>
      <c r="AA602" s="49"/>
      <c r="AB602" s="49"/>
      <c r="AC602" s="49"/>
    </row>
    <row r="603" spans="1:29" s="6" customFormat="1" ht="24.75" customHeight="1" x14ac:dyDescent="0.25">
      <c r="A603" s="70"/>
      <c r="B603" s="102"/>
      <c r="C603" s="35" t="s">
        <v>16</v>
      </c>
      <c r="D603" s="8">
        <f t="shared" si="240"/>
        <v>0</v>
      </c>
      <c r="E603" s="8"/>
      <c r="F603" s="8"/>
      <c r="G603" s="8"/>
      <c r="H603" s="8"/>
      <c r="I603" s="8"/>
      <c r="J603" s="8"/>
      <c r="K603" s="8">
        <v>0</v>
      </c>
      <c r="L603" s="35"/>
      <c r="M603" s="35"/>
      <c r="N603" s="35"/>
      <c r="O603" s="35"/>
      <c r="P603" s="22"/>
      <c r="Q603" s="18"/>
      <c r="R603" s="18"/>
      <c r="S603" s="46"/>
      <c r="T603" s="49"/>
      <c r="U603" s="49"/>
      <c r="V603" s="49"/>
      <c r="W603" s="49"/>
      <c r="X603" s="49"/>
      <c r="Y603" s="49"/>
      <c r="Z603" s="49"/>
      <c r="AA603" s="49"/>
      <c r="AB603" s="49"/>
      <c r="AC603" s="49"/>
    </row>
    <row r="604" spans="1:29" s="6" customFormat="1" ht="30" x14ac:dyDescent="0.25">
      <c r="A604" s="70"/>
      <c r="B604" s="102"/>
      <c r="C604" s="35" t="s">
        <v>17</v>
      </c>
      <c r="D604" s="8">
        <f t="shared" si="240"/>
        <v>41628.199999999997</v>
      </c>
      <c r="E604" s="8">
        <v>1926</v>
      </c>
      <c r="F604" s="8">
        <v>1688</v>
      </c>
      <c r="G604" s="8">
        <v>2463</v>
      </c>
      <c r="H604" s="8">
        <v>1938</v>
      </c>
      <c r="I604" s="8">
        <v>2201</v>
      </c>
      <c r="J604" s="8">
        <v>2222</v>
      </c>
      <c r="K604" s="8">
        <v>6125.2</v>
      </c>
      <c r="L604" s="9">
        <v>3395</v>
      </c>
      <c r="M604" s="9">
        <v>6585</v>
      </c>
      <c r="N604" s="9">
        <v>6414</v>
      </c>
      <c r="O604" s="9">
        <v>6671</v>
      </c>
      <c r="P604" s="62"/>
      <c r="Q604" s="18"/>
      <c r="R604" s="18"/>
      <c r="S604" s="46"/>
      <c r="T604" s="49"/>
      <c r="U604" s="49"/>
      <c r="V604" s="49"/>
      <c r="W604" s="49"/>
      <c r="X604" s="49"/>
      <c r="Y604" s="49"/>
      <c r="Z604" s="49"/>
      <c r="AA604" s="49"/>
      <c r="AB604" s="49"/>
      <c r="AC604" s="49"/>
    </row>
    <row r="605" spans="1:29" s="6" customFormat="1" ht="30" x14ac:dyDescent="0.25">
      <c r="A605" s="71"/>
      <c r="B605" s="103"/>
      <c r="C605" s="35" t="s">
        <v>18</v>
      </c>
      <c r="D605" s="8">
        <f t="shared" si="240"/>
        <v>0</v>
      </c>
      <c r="E605" s="8"/>
      <c r="F605" s="8"/>
      <c r="G605" s="8"/>
      <c r="H605" s="8"/>
      <c r="I605" s="8"/>
      <c r="J605" s="8"/>
      <c r="K605" s="8">
        <v>0</v>
      </c>
      <c r="L605" s="35"/>
      <c r="M605" s="41"/>
      <c r="N605" s="35"/>
      <c r="O605" s="35"/>
      <c r="P605" s="22"/>
      <c r="Q605" s="18"/>
      <c r="R605" s="18"/>
      <c r="S605" s="46"/>
      <c r="T605" s="49"/>
      <c r="U605" s="49"/>
      <c r="V605" s="49"/>
      <c r="W605" s="49"/>
      <c r="X605" s="49"/>
      <c r="Y605" s="49"/>
      <c r="Z605" s="49"/>
      <c r="AA605" s="49"/>
      <c r="AB605" s="49"/>
      <c r="AC605" s="49"/>
    </row>
    <row r="606" spans="1:29" s="6" customFormat="1" ht="23.25" customHeight="1" x14ac:dyDescent="0.25">
      <c r="A606" s="69" t="s">
        <v>188</v>
      </c>
      <c r="B606" s="75" t="s">
        <v>101</v>
      </c>
      <c r="C606" s="35" t="s">
        <v>14</v>
      </c>
      <c r="D606" s="8">
        <f t="shared" si="240"/>
        <v>186008.66</v>
      </c>
      <c r="E606" s="8">
        <f t="shared" ref="E606:O606" si="243">E607+E608+E609+E610</f>
        <v>4962</v>
      </c>
      <c r="F606" s="8">
        <f t="shared" si="243"/>
        <v>2113</v>
      </c>
      <c r="G606" s="8">
        <f t="shared" si="243"/>
        <v>5652</v>
      </c>
      <c r="H606" s="8">
        <f t="shared" si="243"/>
        <v>9321</v>
      </c>
      <c r="I606" s="8">
        <f t="shared" si="243"/>
        <v>16629.7</v>
      </c>
      <c r="J606" s="8">
        <f t="shared" si="243"/>
        <v>15968</v>
      </c>
      <c r="K606" s="8">
        <f t="shared" si="243"/>
        <v>16720.28</v>
      </c>
      <c r="L606" s="8">
        <f t="shared" si="243"/>
        <v>43536.41</v>
      </c>
      <c r="M606" s="8">
        <f t="shared" si="243"/>
        <v>40284.269999999997</v>
      </c>
      <c r="N606" s="8">
        <f t="shared" si="243"/>
        <v>15364</v>
      </c>
      <c r="O606" s="8">
        <f t="shared" si="243"/>
        <v>15458</v>
      </c>
      <c r="P606" s="23"/>
      <c r="Q606" s="18"/>
      <c r="R606" s="18"/>
      <c r="S606" s="46"/>
      <c r="T606" s="49"/>
      <c r="U606" s="49"/>
      <c r="V606" s="49"/>
      <c r="W606" s="49"/>
      <c r="X606" s="49"/>
      <c r="Y606" s="49"/>
      <c r="Z606" s="49"/>
      <c r="AA606" s="49"/>
      <c r="AB606" s="49"/>
      <c r="AC606" s="49"/>
    </row>
    <row r="607" spans="1:29" s="6" customFormat="1" ht="21.75" customHeight="1" x14ac:dyDescent="0.25">
      <c r="A607" s="70"/>
      <c r="B607" s="76"/>
      <c r="C607" s="35" t="s">
        <v>22</v>
      </c>
      <c r="D607" s="8">
        <f t="shared" si="240"/>
        <v>0</v>
      </c>
      <c r="E607" s="8"/>
      <c r="F607" s="8"/>
      <c r="G607" s="8"/>
      <c r="H607" s="8"/>
      <c r="I607" s="8"/>
      <c r="J607" s="8"/>
      <c r="K607" s="8">
        <v>0</v>
      </c>
      <c r="L607" s="35"/>
      <c r="M607" s="35"/>
      <c r="N607" s="35"/>
      <c r="O607" s="35"/>
      <c r="P607" s="22"/>
      <c r="Q607" s="18"/>
      <c r="R607" s="18"/>
      <c r="S607" s="46"/>
      <c r="T607" s="49"/>
      <c r="U607" s="49"/>
      <c r="V607" s="49"/>
      <c r="W607" s="49"/>
      <c r="X607" s="49"/>
      <c r="Y607" s="49"/>
      <c r="Z607" s="49"/>
      <c r="AA607" s="49"/>
      <c r="AB607" s="49"/>
      <c r="AC607" s="49"/>
    </row>
    <row r="608" spans="1:29" s="6" customFormat="1" ht="24" customHeight="1" x14ac:dyDescent="0.25">
      <c r="A608" s="70"/>
      <c r="B608" s="76"/>
      <c r="C608" s="24" t="s">
        <v>16</v>
      </c>
      <c r="D608" s="8">
        <f t="shared" si="240"/>
        <v>185476.66</v>
      </c>
      <c r="E608" s="8">
        <v>4962</v>
      </c>
      <c r="F608" s="8">
        <v>2113</v>
      </c>
      <c r="G608" s="8">
        <v>5652</v>
      </c>
      <c r="H608" s="8">
        <v>9321</v>
      </c>
      <c r="I608" s="8">
        <v>16629.7</v>
      </c>
      <c r="J608" s="8">
        <v>15968</v>
      </c>
      <c r="K608" s="8">
        <v>16720.28</v>
      </c>
      <c r="L608" s="8">
        <v>43526.41</v>
      </c>
      <c r="M608" s="8">
        <v>40284.269999999997</v>
      </c>
      <c r="N608" s="8">
        <v>15100</v>
      </c>
      <c r="O608" s="9">
        <v>15200</v>
      </c>
      <c r="P608" s="62"/>
      <c r="Q608" s="18"/>
      <c r="R608" s="18"/>
      <c r="S608" s="46"/>
      <c r="T608" s="49"/>
      <c r="U608" s="49"/>
      <c r="V608" s="49"/>
      <c r="W608" s="49"/>
      <c r="X608" s="49"/>
      <c r="Y608" s="49"/>
      <c r="Z608" s="49"/>
      <c r="AA608" s="49"/>
      <c r="AB608" s="49"/>
      <c r="AC608" s="49"/>
    </row>
    <row r="609" spans="1:29" s="6" customFormat="1" ht="30" x14ac:dyDescent="0.25">
      <c r="A609" s="70"/>
      <c r="B609" s="76"/>
      <c r="C609" s="24" t="s">
        <v>17</v>
      </c>
      <c r="D609" s="8">
        <f t="shared" si="240"/>
        <v>532</v>
      </c>
      <c r="E609" s="8"/>
      <c r="F609" s="8"/>
      <c r="G609" s="8"/>
      <c r="H609" s="8"/>
      <c r="I609" s="8"/>
      <c r="J609" s="8"/>
      <c r="K609" s="8">
        <v>0</v>
      </c>
      <c r="L609" s="12">
        <v>10</v>
      </c>
      <c r="M609" s="12"/>
      <c r="N609" s="12">
        <v>264</v>
      </c>
      <c r="O609" s="9">
        <v>258</v>
      </c>
      <c r="P609" s="62"/>
      <c r="Q609" s="18"/>
      <c r="R609" s="18"/>
      <c r="S609" s="46"/>
      <c r="T609" s="49"/>
      <c r="U609" s="49"/>
      <c r="V609" s="49"/>
      <c r="W609" s="49"/>
      <c r="X609" s="49"/>
      <c r="Y609" s="49"/>
      <c r="Z609" s="49"/>
      <c r="AA609" s="49"/>
      <c r="AB609" s="49"/>
      <c r="AC609" s="49"/>
    </row>
    <row r="610" spans="1:29" s="6" customFormat="1" ht="30" x14ac:dyDescent="0.25">
      <c r="A610" s="71"/>
      <c r="B610" s="77"/>
      <c r="C610" s="24" t="s">
        <v>18</v>
      </c>
      <c r="D610" s="8">
        <f t="shared" si="240"/>
        <v>0</v>
      </c>
      <c r="E610" s="8"/>
      <c r="F610" s="8"/>
      <c r="G610" s="8"/>
      <c r="H610" s="8"/>
      <c r="I610" s="8"/>
      <c r="J610" s="8"/>
      <c r="K610" s="8">
        <v>0</v>
      </c>
      <c r="L610" s="35"/>
      <c r="M610" s="35"/>
      <c r="N610" s="35"/>
      <c r="O610" s="35"/>
      <c r="P610" s="22"/>
      <c r="Q610" s="18"/>
      <c r="R610" s="18"/>
      <c r="S610" s="46"/>
      <c r="T610" s="49"/>
      <c r="U610" s="49"/>
      <c r="V610" s="49"/>
      <c r="W610" s="49"/>
      <c r="X610" s="49"/>
      <c r="Y610" s="49"/>
      <c r="Z610" s="49"/>
      <c r="AA610" s="49"/>
      <c r="AB610" s="49"/>
      <c r="AC610" s="49"/>
    </row>
    <row r="611" spans="1:29" s="6" customFormat="1" ht="21" customHeight="1" x14ac:dyDescent="0.25">
      <c r="A611" s="69" t="s">
        <v>198</v>
      </c>
      <c r="B611" s="75" t="s">
        <v>103</v>
      </c>
      <c r="C611" s="35" t="s">
        <v>14</v>
      </c>
      <c r="D611" s="8">
        <f t="shared" si="240"/>
        <v>17783781.170000002</v>
      </c>
      <c r="E611" s="8">
        <f t="shared" ref="E611:O611" si="244">E612+E613+E614+E615</f>
        <v>0</v>
      </c>
      <c r="F611" s="8">
        <f t="shared" si="244"/>
        <v>0</v>
      </c>
      <c r="G611" s="8">
        <f t="shared" si="244"/>
        <v>0</v>
      </c>
      <c r="H611" s="8">
        <f t="shared" si="244"/>
        <v>175120.6</v>
      </c>
      <c r="I611" s="8">
        <f t="shared" si="244"/>
        <v>1098430.8</v>
      </c>
      <c r="J611" s="8">
        <f t="shared" si="244"/>
        <v>2317343.33</v>
      </c>
      <c r="K611" s="8">
        <f t="shared" si="244"/>
        <v>139542.64000000001</v>
      </c>
      <c r="L611" s="8">
        <f t="shared" si="244"/>
        <v>1505574.82</v>
      </c>
      <c r="M611" s="8">
        <f t="shared" si="244"/>
        <v>3764953.48</v>
      </c>
      <c r="N611" s="8">
        <f t="shared" si="244"/>
        <v>6042638.7999999998</v>
      </c>
      <c r="O611" s="8">
        <f t="shared" si="244"/>
        <v>2740176.7</v>
      </c>
      <c r="P611" s="23"/>
      <c r="Q611" s="18"/>
      <c r="R611" s="18"/>
      <c r="S611" s="46"/>
      <c r="T611" s="49"/>
      <c r="U611" s="49"/>
      <c r="V611" s="49"/>
      <c r="W611" s="49"/>
      <c r="X611" s="49"/>
      <c r="Y611" s="49"/>
      <c r="Z611" s="49"/>
      <c r="AA611" s="49"/>
      <c r="AB611" s="49"/>
      <c r="AC611" s="49"/>
    </row>
    <row r="612" spans="1:29" s="6" customFormat="1" ht="30" customHeight="1" x14ac:dyDescent="0.25">
      <c r="A612" s="70"/>
      <c r="B612" s="76"/>
      <c r="C612" s="35" t="s">
        <v>22</v>
      </c>
      <c r="D612" s="8">
        <f t="shared" si="240"/>
        <v>6905514.3099999996</v>
      </c>
      <c r="E612" s="8">
        <f t="shared" ref="E612:L615" si="245">E617+E642+E672+E677</f>
        <v>0</v>
      </c>
      <c r="F612" s="8">
        <f t="shared" si="245"/>
        <v>0</v>
      </c>
      <c r="G612" s="8">
        <f t="shared" si="245"/>
        <v>0</v>
      </c>
      <c r="H612" s="8">
        <f t="shared" si="245"/>
        <v>115080.2</v>
      </c>
      <c r="I612" s="8">
        <f t="shared" si="245"/>
        <v>660000</v>
      </c>
      <c r="J612" s="8">
        <f t="shared" si="245"/>
        <v>876443.54</v>
      </c>
      <c r="K612" s="8">
        <f t="shared" si="245"/>
        <v>102433.39</v>
      </c>
      <c r="L612" s="8">
        <f t="shared" si="245"/>
        <v>1165579.5900000001</v>
      </c>
      <c r="M612" s="8">
        <f>M617+M642+M672+M677+M682+M687</f>
        <v>1752033.12</v>
      </c>
      <c r="N612" s="8">
        <f t="shared" ref="N612:O612" si="246">N617+N642+N672+N677+N682+N687</f>
        <v>1264231.3799999999</v>
      </c>
      <c r="O612" s="8">
        <f t="shared" si="246"/>
        <v>969713.09</v>
      </c>
      <c r="P612" s="23"/>
      <c r="Q612" s="18"/>
      <c r="R612" s="18"/>
      <c r="S612" s="46"/>
      <c r="T612" s="49"/>
      <c r="U612" s="49"/>
      <c r="V612" s="49"/>
      <c r="W612" s="49"/>
      <c r="X612" s="49"/>
      <c r="Y612" s="49"/>
      <c r="Z612" s="49"/>
      <c r="AA612" s="49"/>
      <c r="AB612" s="49"/>
      <c r="AC612" s="49"/>
    </row>
    <row r="613" spans="1:29" s="6" customFormat="1" ht="26.25" customHeight="1" x14ac:dyDescent="0.25">
      <c r="A613" s="70"/>
      <c r="B613" s="76"/>
      <c r="C613" s="24" t="s">
        <v>16</v>
      </c>
      <c r="D613" s="8">
        <f t="shared" si="240"/>
        <v>8004141.2400000002</v>
      </c>
      <c r="E613" s="8">
        <f t="shared" si="245"/>
        <v>0</v>
      </c>
      <c r="F613" s="8">
        <f t="shared" si="245"/>
        <v>0</v>
      </c>
      <c r="G613" s="8">
        <f t="shared" si="245"/>
        <v>0</v>
      </c>
      <c r="H613" s="8">
        <f t="shared" si="245"/>
        <v>41307.800000000003</v>
      </c>
      <c r="I613" s="8">
        <f t="shared" si="245"/>
        <v>342482.2</v>
      </c>
      <c r="J613" s="8">
        <f t="shared" si="245"/>
        <v>1030204.16</v>
      </c>
      <c r="K613" s="8">
        <f t="shared" si="245"/>
        <v>27133.48</v>
      </c>
      <c r="L613" s="8">
        <f t="shared" si="245"/>
        <v>259577.35</v>
      </c>
      <c r="M613" s="8">
        <f t="shared" ref="M613:O615" si="247">M618+M643+M673+M678+M683+M688</f>
        <v>1482909.22</v>
      </c>
      <c r="N613" s="8">
        <f t="shared" si="247"/>
        <v>3517188.42</v>
      </c>
      <c r="O613" s="8">
        <f t="shared" si="247"/>
        <v>1303338.6100000001</v>
      </c>
      <c r="P613" s="23"/>
      <c r="Q613" s="18"/>
      <c r="R613" s="18"/>
      <c r="S613" s="46"/>
      <c r="T613" s="49"/>
      <c r="U613" s="49"/>
      <c r="V613" s="49"/>
      <c r="W613" s="49"/>
      <c r="X613" s="49"/>
      <c r="Y613" s="49"/>
      <c r="Z613" s="49"/>
      <c r="AA613" s="49"/>
      <c r="AB613" s="49"/>
      <c r="AC613" s="49"/>
    </row>
    <row r="614" spans="1:29" s="6" customFormat="1" ht="30" x14ac:dyDescent="0.25">
      <c r="A614" s="70"/>
      <c r="B614" s="76"/>
      <c r="C614" s="24" t="s">
        <v>17</v>
      </c>
      <c r="D614" s="8">
        <f t="shared" si="240"/>
        <v>2874125.62</v>
      </c>
      <c r="E614" s="8">
        <f t="shared" si="245"/>
        <v>0</v>
      </c>
      <c r="F614" s="8">
        <f t="shared" si="245"/>
        <v>0</v>
      </c>
      <c r="G614" s="8">
        <f t="shared" si="245"/>
        <v>0</v>
      </c>
      <c r="H614" s="8">
        <f t="shared" si="245"/>
        <v>18732.599999999999</v>
      </c>
      <c r="I614" s="8">
        <f t="shared" si="245"/>
        <v>95948.6</v>
      </c>
      <c r="J614" s="8">
        <f t="shared" si="245"/>
        <v>410695.63</v>
      </c>
      <c r="K614" s="8">
        <f t="shared" si="245"/>
        <v>9975.77</v>
      </c>
      <c r="L614" s="8">
        <f t="shared" si="245"/>
        <v>80417.88</v>
      </c>
      <c r="M614" s="8">
        <f t="shared" si="247"/>
        <v>530011.14</v>
      </c>
      <c r="N614" s="8">
        <f t="shared" si="247"/>
        <v>1261219</v>
      </c>
      <c r="O614" s="8">
        <f t="shared" si="247"/>
        <v>467125</v>
      </c>
      <c r="P614" s="23"/>
      <c r="Q614" s="18"/>
      <c r="R614" s="18"/>
      <c r="S614" s="46"/>
      <c r="T614" s="49"/>
      <c r="U614" s="49"/>
      <c r="V614" s="49"/>
      <c r="W614" s="49"/>
      <c r="X614" s="49"/>
      <c r="Y614" s="49"/>
      <c r="Z614" s="49"/>
      <c r="AA614" s="49"/>
      <c r="AB614" s="49"/>
      <c r="AC614" s="49"/>
    </row>
    <row r="615" spans="1:29" s="6" customFormat="1" ht="30" x14ac:dyDescent="0.25">
      <c r="A615" s="71"/>
      <c r="B615" s="77"/>
      <c r="C615" s="24" t="s">
        <v>18</v>
      </c>
      <c r="D615" s="8">
        <f t="shared" si="240"/>
        <v>0</v>
      </c>
      <c r="E615" s="8">
        <f t="shared" si="245"/>
        <v>0</v>
      </c>
      <c r="F615" s="8">
        <f t="shared" si="245"/>
        <v>0</v>
      </c>
      <c r="G615" s="8">
        <f t="shared" si="245"/>
        <v>0</v>
      </c>
      <c r="H615" s="8">
        <f t="shared" si="245"/>
        <v>0</v>
      </c>
      <c r="I615" s="8">
        <f t="shared" si="245"/>
        <v>0</v>
      </c>
      <c r="J615" s="8">
        <f t="shared" si="245"/>
        <v>0</v>
      </c>
      <c r="K615" s="8">
        <f t="shared" si="245"/>
        <v>0</v>
      </c>
      <c r="L615" s="8">
        <f t="shared" si="245"/>
        <v>0</v>
      </c>
      <c r="M615" s="8">
        <f t="shared" si="247"/>
        <v>0</v>
      </c>
      <c r="N615" s="8">
        <f t="shared" si="247"/>
        <v>0</v>
      </c>
      <c r="O615" s="8">
        <f t="shared" si="247"/>
        <v>0</v>
      </c>
      <c r="P615" s="23"/>
      <c r="Q615" s="18"/>
      <c r="R615" s="18"/>
      <c r="S615" s="46"/>
      <c r="T615" s="49"/>
      <c r="U615" s="49"/>
      <c r="V615" s="49"/>
      <c r="W615" s="49"/>
      <c r="X615" s="49"/>
      <c r="Y615" s="49"/>
      <c r="Z615" s="49"/>
      <c r="AA615" s="49"/>
      <c r="AB615" s="49"/>
      <c r="AC615" s="49"/>
    </row>
    <row r="616" spans="1:29" s="6" customFormat="1" ht="27.75" customHeight="1" x14ac:dyDescent="0.25">
      <c r="A616" s="69" t="s">
        <v>284</v>
      </c>
      <c r="B616" s="75" t="s">
        <v>141</v>
      </c>
      <c r="C616" s="35" t="s">
        <v>14</v>
      </c>
      <c r="D616" s="8">
        <f t="shared" si="240"/>
        <v>3563142.4</v>
      </c>
      <c r="E616" s="8">
        <f t="shared" ref="E616:O616" si="248">E617+E618+E619+E620</f>
        <v>0</v>
      </c>
      <c r="F616" s="8">
        <f t="shared" si="248"/>
        <v>0</v>
      </c>
      <c r="G616" s="8">
        <f t="shared" si="248"/>
        <v>0</v>
      </c>
      <c r="H616" s="8">
        <f t="shared" si="248"/>
        <v>175120.6</v>
      </c>
      <c r="I616" s="8">
        <f t="shared" si="248"/>
        <v>1098430.8</v>
      </c>
      <c r="J616" s="8">
        <f t="shared" si="248"/>
        <v>2289591</v>
      </c>
      <c r="K616" s="8">
        <f t="shared" si="248"/>
        <v>0</v>
      </c>
      <c r="L616" s="8">
        <f t="shared" si="248"/>
        <v>0</v>
      </c>
      <c r="M616" s="8">
        <f t="shared" si="248"/>
        <v>0</v>
      </c>
      <c r="N616" s="8">
        <f t="shared" si="248"/>
        <v>0</v>
      </c>
      <c r="O616" s="8">
        <f t="shared" si="248"/>
        <v>0</v>
      </c>
      <c r="P616" s="23"/>
      <c r="Q616" s="18"/>
      <c r="R616" s="18"/>
      <c r="S616" s="46"/>
      <c r="T616" s="49"/>
      <c r="U616" s="49"/>
      <c r="V616" s="49"/>
      <c r="W616" s="49"/>
      <c r="X616" s="49"/>
      <c r="Y616" s="49"/>
      <c r="Z616" s="49"/>
      <c r="AA616" s="49"/>
      <c r="AB616" s="49"/>
      <c r="AC616" s="49"/>
    </row>
    <row r="617" spans="1:29" s="6" customFormat="1" ht="25.5" customHeight="1" x14ac:dyDescent="0.25">
      <c r="A617" s="70"/>
      <c r="B617" s="76"/>
      <c r="C617" s="35" t="s">
        <v>22</v>
      </c>
      <c r="D617" s="8">
        <f t="shared" si="240"/>
        <v>1625080.2</v>
      </c>
      <c r="E617" s="8">
        <v>0</v>
      </c>
      <c r="F617" s="8">
        <v>0</v>
      </c>
      <c r="G617" s="8">
        <v>0</v>
      </c>
      <c r="H617" s="8">
        <v>115080.2</v>
      </c>
      <c r="I617" s="8">
        <v>660000</v>
      </c>
      <c r="J617" s="8">
        <v>850000</v>
      </c>
      <c r="K617" s="8">
        <v>0</v>
      </c>
      <c r="L617" s="8">
        <f>SUM(L622,L627,L632,L637)</f>
        <v>0</v>
      </c>
      <c r="M617" s="8">
        <f t="shared" ref="M617:O617" si="249">SUM(M622,M627,M632,M637)</f>
        <v>0</v>
      </c>
      <c r="N617" s="8">
        <f t="shared" si="249"/>
        <v>0</v>
      </c>
      <c r="O617" s="8">
        <f t="shared" si="249"/>
        <v>0</v>
      </c>
      <c r="P617" s="23"/>
      <c r="Q617" s="18"/>
      <c r="R617" s="18"/>
      <c r="S617" s="46"/>
      <c r="T617" s="49"/>
      <c r="U617" s="49"/>
      <c r="V617" s="49"/>
      <c r="W617" s="49"/>
      <c r="X617" s="49"/>
      <c r="Y617" s="49"/>
      <c r="Z617" s="49"/>
      <c r="AA617" s="49"/>
      <c r="AB617" s="49"/>
      <c r="AC617" s="49"/>
    </row>
    <row r="618" spans="1:29" s="6" customFormat="1" ht="25.5" customHeight="1" x14ac:dyDescent="0.25">
      <c r="A618" s="70"/>
      <c r="B618" s="76"/>
      <c r="C618" s="24" t="s">
        <v>16</v>
      </c>
      <c r="D618" s="8">
        <f t="shared" si="240"/>
        <v>1413097.5</v>
      </c>
      <c r="E618" s="8">
        <v>0</v>
      </c>
      <c r="F618" s="8">
        <v>0</v>
      </c>
      <c r="G618" s="8">
        <v>0</v>
      </c>
      <c r="H618" s="8">
        <v>41307.800000000003</v>
      </c>
      <c r="I618" s="8">
        <v>342482.2</v>
      </c>
      <c r="J618" s="8">
        <v>1029307.5</v>
      </c>
      <c r="K618" s="8">
        <v>0</v>
      </c>
      <c r="L618" s="8">
        <f t="shared" ref="L618:O620" si="250">SUM(L623,L628,L633,L638)</f>
        <v>0</v>
      </c>
      <c r="M618" s="8">
        <f t="shared" si="250"/>
        <v>0</v>
      </c>
      <c r="N618" s="8">
        <f t="shared" si="250"/>
        <v>0</v>
      </c>
      <c r="O618" s="8">
        <f t="shared" si="250"/>
        <v>0</v>
      </c>
      <c r="P618" s="23"/>
      <c r="Q618" s="18"/>
      <c r="R618" s="18"/>
      <c r="S618" s="46"/>
      <c r="T618" s="49"/>
      <c r="U618" s="49"/>
      <c r="V618" s="49"/>
      <c r="W618" s="49"/>
      <c r="X618" s="49"/>
      <c r="Y618" s="49"/>
      <c r="Z618" s="49"/>
      <c r="AA618" s="49"/>
      <c r="AB618" s="49"/>
      <c r="AC618" s="49"/>
    </row>
    <row r="619" spans="1:29" s="6" customFormat="1" ht="30" x14ac:dyDescent="0.25">
      <c r="A619" s="70"/>
      <c r="B619" s="76"/>
      <c r="C619" s="24" t="s">
        <v>17</v>
      </c>
      <c r="D619" s="8">
        <f t="shared" si="240"/>
        <v>524964.69999999995</v>
      </c>
      <c r="E619" s="8">
        <v>0</v>
      </c>
      <c r="F619" s="8">
        <v>0</v>
      </c>
      <c r="G619" s="8">
        <v>0</v>
      </c>
      <c r="H619" s="8">
        <v>18732.599999999999</v>
      </c>
      <c r="I619" s="8">
        <v>95948.6</v>
      </c>
      <c r="J619" s="8">
        <v>410283.5</v>
      </c>
      <c r="K619" s="8">
        <v>0</v>
      </c>
      <c r="L619" s="8">
        <f t="shared" si="250"/>
        <v>0</v>
      </c>
      <c r="M619" s="8">
        <f t="shared" si="250"/>
        <v>0</v>
      </c>
      <c r="N619" s="8">
        <f t="shared" si="250"/>
        <v>0</v>
      </c>
      <c r="O619" s="8">
        <f t="shared" si="250"/>
        <v>0</v>
      </c>
      <c r="P619" s="23"/>
      <c r="Q619" s="18"/>
      <c r="R619" s="18"/>
      <c r="S619" s="46"/>
      <c r="T619" s="49"/>
      <c r="U619" s="49"/>
      <c r="V619" s="49"/>
      <c r="W619" s="49"/>
      <c r="X619" s="49"/>
      <c r="Y619" s="49"/>
      <c r="Z619" s="49"/>
      <c r="AA619" s="49"/>
      <c r="AB619" s="49"/>
      <c r="AC619" s="49"/>
    </row>
    <row r="620" spans="1:29" s="6" customFormat="1" ht="30" x14ac:dyDescent="0.25">
      <c r="A620" s="71"/>
      <c r="B620" s="77"/>
      <c r="C620" s="24" t="s">
        <v>18</v>
      </c>
      <c r="D620" s="8">
        <f t="shared" si="240"/>
        <v>0</v>
      </c>
      <c r="E620" s="8">
        <v>0</v>
      </c>
      <c r="F620" s="8">
        <v>0</v>
      </c>
      <c r="G620" s="8">
        <v>0</v>
      </c>
      <c r="H620" s="8">
        <v>0</v>
      </c>
      <c r="I620" s="8">
        <v>0</v>
      </c>
      <c r="J620" s="8">
        <v>0</v>
      </c>
      <c r="K620" s="8">
        <v>0</v>
      </c>
      <c r="L620" s="8">
        <f t="shared" si="250"/>
        <v>0</v>
      </c>
      <c r="M620" s="8">
        <f t="shared" si="250"/>
        <v>0</v>
      </c>
      <c r="N620" s="8">
        <f t="shared" si="250"/>
        <v>0</v>
      </c>
      <c r="O620" s="8">
        <f t="shared" si="250"/>
        <v>0</v>
      </c>
      <c r="P620" s="23"/>
      <c r="Q620" s="18"/>
      <c r="R620" s="18"/>
      <c r="S620" s="46"/>
      <c r="T620" s="49"/>
      <c r="U620" s="49"/>
      <c r="V620" s="49"/>
      <c r="W620" s="49"/>
      <c r="X620" s="49"/>
      <c r="Y620" s="49"/>
      <c r="Z620" s="49"/>
      <c r="AA620" s="49"/>
      <c r="AB620" s="49"/>
      <c r="AC620" s="49"/>
    </row>
    <row r="621" spans="1:29" s="6" customFormat="1" ht="24" customHeight="1" x14ac:dyDescent="0.25">
      <c r="A621" s="69" t="s">
        <v>285</v>
      </c>
      <c r="B621" s="75" t="s">
        <v>200</v>
      </c>
      <c r="C621" s="35" t="s">
        <v>14</v>
      </c>
      <c r="D621" s="8">
        <f t="shared" si="240"/>
        <v>807376.5</v>
      </c>
      <c r="E621" s="8">
        <f t="shared" ref="E621:O621" si="251">E622+E623+E624+E625</f>
        <v>0</v>
      </c>
      <c r="F621" s="8">
        <f t="shared" si="251"/>
        <v>0</v>
      </c>
      <c r="G621" s="8">
        <f t="shared" si="251"/>
        <v>0</v>
      </c>
      <c r="H621" s="8">
        <f t="shared" si="251"/>
        <v>0</v>
      </c>
      <c r="I621" s="8">
        <f t="shared" si="251"/>
        <v>154678.6</v>
      </c>
      <c r="J621" s="8">
        <f t="shared" si="251"/>
        <v>652697.9</v>
      </c>
      <c r="K621" s="8">
        <f t="shared" si="251"/>
        <v>0</v>
      </c>
      <c r="L621" s="8">
        <f t="shared" si="251"/>
        <v>0</v>
      </c>
      <c r="M621" s="8">
        <f t="shared" si="251"/>
        <v>0</v>
      </c>
      <c r="N621" s="8">
        <f t="shared" si="251"/>
        <v>0</v>
      </c>
      <c r="O621" s="8">
        <f t="shared" si="251"/>
        <v>0</v>
      </c>
      <c r="P621" s="23"/>
      <c r="Q621" s="18"/>
      <c r="R621" s="18"/>
      <c r="S621" s="46"/>
      <c r="T621" s="49"/>
      <c r="U621" s="49"/>
      <c r="V621" s="49"/>
      <c r="W621" s="49"/>
      <c r="X621" s="49"/>
      <c r="Y621" s="49"/>
      <c r="Z621" s="49"/>
      <c r="AA621" s="49"/>
      <c r="AB621" s="49"/>
      <c r="AC621" s="49"/>
    </row>
    <row r="622" spans="1:29" s="6" customFormat="1" ht="27" customHeight="1" x14ac:dyDescent="0.25">
      <c r="A622" s="70"/>
      <c r="B622" s="76"/>
      <c r="C622" s="35" t="s">
        <v>22</v>
      </c>
      <c r="D622" s="8">
        <f t="shared" si="240"/>
        <v>380000</v>
      </c>
      <c r="E622" s="8"/>
      <c r="F622" s="8"/>
      <c r="G622" s="8"/>
      <c r="H622" s="8"/>
      <c r="I622" s="9">
        <v>130000</v>
      </c>
      <c r="J622" s="8">
        <v>250000</v>
      </c>
      <c r="K622" s="8"/>
      <c r="L622" s="35"/>
      <c r="M622" s="35"/>
      <c r="N622" s="35"/>
      <c r="O622" s="35"/>
      <c r="P622" s="22"/>
      <c r="Q622" s="18"/>
      <c r="R622" s="18"/>
      <c r="S622" s="46"/>
      <c r="T622" s="49"/>
      <c r="U622" s="49"/>
      <c r="V622" s="49"/>
      <c r="W622" s="49"/>
      <c r="X622" s="49"/>
      <c r="Y622" s="49"/>
      <c r="Z622" s="49"/>
      <c r="AA622" s="49"/>
      <c r="AB622" s="49"/>
      <c r="AC622" s="49"/>
    </row>
    <row r="623" spans="1:29" s="6" customFormat="1" ht="21.75" customHeight="1" x14ac:dyDescent="0.25">
      <c r="A623" s="70"/>
      <c r="B623" s="76"/>
      <c r="C623" s="24" t="s">
        <v>16</v>
      </c>
      <c r="D623" s="8">
        <f t="shared" si="240"/>
        <v>312087.2</v>
      </c>
      <c r="E623" s="8"/>
      <c r="F623" s="8"/>
      <c r="G623" s="8"/>
      <c r="H623" s="8"/>
      <c r="I623" s="9">
        <v>24158.2</v>
      </c>
      <c r="J623" s="8">
        <v>287929</v>
      </c>
      <c r="K623" s="8"/>
      <c r="L623" s="35"/>
      <c r="M623" s="35"/>
      <c r="N623" s="35"/>
      <c r="O623" s="35"/>
      <c r="P623" s="22"/>
      <c r="Q623" s="18"/>
      <c r="R623" s="18"/>
      <c r="S623" s="46"/>
      <c r="T623" s="49"/>
      <c r="U623" s="49"/>
      <c r="V623" s="49"/>
      <c r="W623" s="49"/>
      <c r="X623" s="49"/>
      <c r="Y623" s="49"/>
      <c r="Z623" s="49"/>
      <c r="AA623" s="49"/>
      <c r="AB623" s="49"/>
      <c r="AC623" s="49"/>
    </row>
    <row r="624" spans="1:29" s="6" customFormat="1" ht="30" x14ac:dyDescent="0.25">
      <c r="A624" s="70"/>
      <c r="B624" s="76"/>
      <c r="C624" s="24" t="s">
        <v>17</v>
      </c>
      <c r="D624" s="8">
        <f t="shared" si="240"/>
        <v>115289.3</v>
      </c>
      <c r="E624" s="8"/>
      <c r="F624" s="8"/>
      <c r="G624" s="8"/>
      <c r="H624" s="8"/>
      <c r="I624" s="9">
        <v>520.4</v>
      </c>
      <c r="J624" s="8">
        <v>114768.9</v>
      </c>
      <c r="K624" s="8"/>
      <c r="L624" s="35"/>
      <c r="M624" s="35"/>
      <c r="N624" s="35"/>
      <c r="O624" s="35"/>
      <c r="P624" s="22"/>
      <c r="Q624" s="18"/>
      <c r="R624" s="18"/>
      <c r="S624" s="46"/>
      <c r="T624" s="49"/>
      <c r="U624" s="49"/>
      <c r="V624" s="49"/>
      <c r="W624" s="49"/>
      <c r="X624" s="49"/>
      <c r="Y624" s="49"/>
      <c r="Z624" s="49"/>
      <c r="AA624" s="49"/>
      <c r="AB624" s="49"/>
      <c r="AC624" s="49"/>
    </row>
    <row r="625" spans="1:29" s="6" customFormat="1" ht="30" x14ac:dyDescent="0.25">
      <c r="A625" s="71"/>
      <c r="B625" s="77"/>
      <c r="C625" s="24" t="s">
        <v>18</v>
      </c>
      <c r="D625" s="8">
        <f t="shared" si="240"/>
        <v>0</v>
      </c>
      <c r="E625" s="8"/>
      <c r="F625" s="8"/>
      <c r="G625" s="8"/>
      <c r="H625" s="8"/>
      <c r="I625" s="8"/>
      <c r="J625" s="8"/>
      <c r="K625" s="8"/>
      <c r="L625" s="35"/>
      <c r="M625" s="35"/>
      <c r="N625" s="35"/>
      <c r="O625" s="35"/>
      <c r="P625" s="22"/>
      <c r="Q625" s="18"/>
      <c r="R625" s="18"/>
      <c r="S625" s="46"/>
      <c r="T625" s="49"/>
      <c r="U625" s="49"/>
      <c r="V625" s="49"/>
      <c r="W625" s="49"/>
      <c r="X625" s="49"/>
      <c r="Y625" s="49"/>
      <c r="Z625" s="49"/>
      <c r="AA625" s="49"/>
      <c r="AB625" s="49"/>
      <c r="AC625" s="49"/>
    </row>
    <row r="626" spans="1:29" s="6" customFormat="1" ht="24.75" customHeight="1" x14ac:dyDescent="0.25">
      <c r="A626" s="69" t="s">
        <v>286</v>
      </c>
      <c r="B626" s="75" t="s">
        <v>201</v>
      </c>
      <c r="C626" s="35" t="s">
        <v>14</v>
      </c>
      <c r="D626" s="8">
        <f t="shared" si="240"/>
        <v>921625.3</v>
      </c>
      <c r="E626" s="8">
        <f t="shared" ref="E626:O626" si="252">E627+E628+E629+E630</f>
        <v>0</v>
      </c>
      <c r="F626" s="8">
        <f t="shared" si="252"/>
        <v>0</v>
      </c>
      <c r="G626" s="8">
        <f t="shared" si="252"/>
        <v>0</v>
      </c>
      <c r="H626" s="8">
        <f t="shared" si="252"/>
        <v>0</v>
      </c>
      <c r="I626" s="8">
        <f t="shared" si="252"/>
        <v>361618.3</v>
      </c>
      <c r="J626" s="8">
        <f t="shared" si="252"/>
        <v>560007</v>
      </c>
      <c r="K626" s="8">
        <f t="shared" si="252"/>
        <v>0</v>
      </c>
      <c r="L626" s="8">
        <f t="shared" si="252"/>
        <v>0</v>
      </c>
      <c r="M626" s="8">
        <f t="shared" si="252"/>
        <v>0</v>
      </c>
      <c r="N626" s="8">
        <f t="shared" si="252"/>
        <v>0</v>
      </c>
      <c r="O626" s="8">
        <f t="shared" si="252"/>
        <v>0</v>
      </c>
      <c r="P626" s="23"/>
      <c r="Q626" s="18"/>
      <c r="R626" s="18"/>
      <c r="S626" s="46"/>
      <c r="T626" s="49"/>
      <c r="U626" s="49"/>
      <c r="V626" s="49"/>
      <c r="W626" s="49"/>
      <c r="X626" s="49"/>
      <c r="Y626" s="49"/>
      <c r="Z626" s="49"/>
      <c r="AA626" s="49"/>
      <c r="AB626" s="49"/>
      <c r="AC626" s="49"/>
    </row>
    <row r="627" spans="1:29" s="6" customFormat="1" ht="24.75" customHeight="1" x14ac:dyDescent="0.25">
      <c r="A627" s="70"/>
      <c r="B627" s="76"/>
      <c r="C627" s="35" t="s">
        <v>22</v>
      </c>
      <c r="D627" s="8">
        <f t="shared" si="240"/>
        <v>460000</v>
      </c>
      <c r="E627" s="8"/>
      <c r="F627" s="8"/>
      <c r="G627" s="8"/>
      <c r="H627" s="8"/>
      <c r="I627" s="8">
        <v>210000</v>
      </c>
      <c r="J627" s="8">
        <v>250000</v>
      </c>
      <c r="K627" s="8"/>
      <c r="L627" s="35"/>
      <c r="M627" s="35"/>
      <c r="N627" s="35"/>
      <c r="O627" s="35"/>
      <c r="P627" s="22"/>
      <c r="Q627" s="18"/>
      <c r="R627" s="18"/>
      <c r="S627" s="46"/>
      <c r="T627" s="49"/>
      <c r="U627" s="49"/>
      <c r="V627" s="49"/>
      <c r="W627" s="49"/>
      <c r="X627" s="49"/>
      <c r="Y627" s="49"/>
      <c r="Z627" s="49"/>
      <c r="AA627" s="49"/>
      <c r="AB627" s="49"/>
      <c r="AC627" s="49"/>
    </row>
    <row r="628" spans="1:29" s="6" customFormat="1" ht="26.25" customHeight="1" x14ac:dyDescent="0.25">
      <c r="A628" s="70"/>
      <c r="B628" s="76"/>
      <c r="C628" s="35" t="s">
        <v>16</v>
      </c>
      <c r="D628" s="8">
        <f t="shared" si="240"/>
        <v>339133.7</v>
      </c>
      <c r="E628" s="8"/>
      <c r="F628" s="8"/>
      <c r="G628" s="8"/>
      <c r="H628" s="8"/>
      <c r="I628" s="8">
        <v>117478.7</v>
      </c>
      <c r="J628" s="8">
        <v>221655</v>
      </c>
      <c r="K628" s="8"/>
      <c r="L628" s="35"/>
      <c r="M628" s="35"/>
      <c r="N628" s="35"/>
      <c r="O628" s="35"/>
      <c r="P628" s="22"/>
      <c r="Q628" s="18"/>
      <c r="R628" s="18"/>
      <c r="S628" s="46"/>
      <c r="T628" s="49"/>
      <c r="U628" s="49"/>
      <c r="V628" s="49"/>
      <c r="W628" s="49"/>
      <c r="X628" s="49"/>
      <c r="Y628" s="49"/>
      <c r="Z628" s="49"/>
      <c r="AA628" s="49"/>
      <c r="AB628" s="49"/>
      <c r="AC628" s="49"/>
    </row>
    <row r="629" spans="1:29" s="6" customFormat="1" ht="30" x14ac:dyDescent="0.25">
      <c r="A629" s="70"/>
      <c r="B629" s="76"/>
      <c r="C629" s="35" t="s">
        <v>17</v>
      </c>
      <c r="D629" s="8">
        <f t="shared" si="240"/>
        <v>122491.6</v>
      </c>
      <c r="E629" s="8"/>
      <c r="F629" s="8"/>
      <c r="G629" s="8"/>
      <c r="H629" s="8"/>
      <c r="I629" s="8">
        <v>34139.599999999999</v>
      </c>
      <c r="J629" s="8">
        <v>88352</v>
      </c>
      <c r="K629" s="8"/>
      <c r="L629" s="35"/>
      <c r="M629" s="35"/>
      <c r="N629" s="35"/>
      <c r="O629" s="35"/>
      <c r="P629" s="22"/>
      <c r="Q629" s="18"/>
      <c r="R629" s="18"/>
      <c r="S629" s="46"/>
      <c r="T629" s="49"/>
      <c r="U629" s="49"/>
      <c r="V629" s="49"/>
      <c r="W629" s="49"/>
      <c r="X629" s="49"/>
      <c r="Y629" s="49"/>
      <c r="Z629" s="49"/>
      <c r="AA629" s="49"/>
      <c r="AB629" s="49"/>
      <c r="AC629" s="49"/>
    </row>
    <row r="630" spans="1:29" s="6" customFormat="1" ht="30" x14ac:dyDescent="0.25">
      <c r="A630" s="71"/>
      <c r="B630" s="77"/>
      <c r="C630" s="35" t="s">
        <v>18</v>
      </c>
      <c r="D630" s="8">
        <f t="shared" si="240"/>
        <v>0</v>
      </c>
      <c r="E630" s="8"/>
      <c r="F630" s="8"/>
      <c r="G630" s="8"/>
      <c r="H630" s="8"/>
      <c r="I630" s="8"/>
      <c r="J630" s="8"/>
      <c r="K630" s="8"/>
      <c r="L630" s="35"/>
      <c r="M630" s="35"/>
      <c r="N630" s="35"/>
      <c r="O630" s="35"/>
      <c r="P630" s="22"/>
      <c r="Q630" s="18"/>
      <c r="R630" s="18"/>
      <c r="S630" s="46"/>
      <c r="T630" s="49"/>
      <c r="U630" s="49"/>
      <c r="V630" s="49"/>
      <c r="W630" s="49"/>
      <c r="X630" s="49"/>
      <c r="Y630" s="49"/>
      <c r="Z630" s="49"/>
      <c r="AA630" s="49"/>
      <c r="AB630" s="49"/>
      <c r="AC630" s="49"/>
    </row>
    <row r="631" spans="1:29" s="6" customFormat="1" ht="21" customHeight="1" x14ac:dyDescent="0.25">
      <c r="A631" s="69" t="s">
        <v>287</v>
      </c>
      <c r="B631" s="75" t="s">
        <v>244</v>
      </c>
      <c r="C631" s="35" t="s">
        <v>14</v>
      </c>
      <c r="D631" s="8">
        <f t="shared" si="240"/>
        <v>970404.9</v>
      </c>
      <c r="E631" s="8">
        <f t="shared" ref="E631:O631" si="253">E632+E633+E634+E635</f>
        <v>0</v>
      </c>
      <c r="F631" s="8">
        <f t="shared" si="253"/>
        <v>0</v>
      </c>
      <c r="G631" s="8">
        <f t="shared" si="253"/>
        <v>0</v>
      </c>
      <c r="H631" s="8">
        <f t="shared" si="253"/>
        <v>0</v>
      </c>
      <c r="I631" s="8">
        <f t="shared" si="253"/>
        <v>195437</v>
      </c>
      <c r="J631" s="8">
        <f t="shared" si="253"/>
        <v>774967.9</v>
      </c>
      <c r="K631" s="8">
        <f t="shared" si="253"/>
        <v>0</v>
      </c>
      <c r="L631" s="8">
        <f t="shared" si="253"/>
        <v>0</v>
      </c>
      <c r="M631" s="8">
        <f t="shared" si="253"/>
        <v>0</v>
      </c>
      <c r="N631" s="8">
        <f t="shared" si="253"/>
        <v>0</v>
      </c>
      <c r="O631" s="8">
        <f t="shared" si="253"/>
        <v>0</v>
      </c>
      <c r="P631" s="23"/>
      <c r="Q631" s="18"/>
      <c r="R631" s="18"/>
      <c r="S631" s="46"/>
      <c r="T631" s="49"/>
      <c r="U631" s="49"/>
      <c r="V631" s="49"/>
      <c r="W631" s="49"/>
      <c r="X631" s="49"/>
      <c r="Y631" s="49"/>
      <c r="Z631" s="49"/>
      <c r="AA631" s="49"/>
      <c r="AB631" s="49"/>
      <c r="AC631" s="49"/>
    </row>
    <row r="632" spans="1:29" s="6" customFormat="1" ht="21.75" customHeight="1" x14ac:dyDescent="0.25">
      <c r="A632" s="70"/>
      <c r="B632" s="76"/>
      <c r="C632" s="35" t="s">
        <v>22</v>
      </c>
      <c r="D632" s="8">
        <f t="shared" si="240"/>
        <v>410000</v>
      </c>
      <c r="E632" s="8"/>
      <c r="F632" s="8"/>
      <c r="G632" s="8"/>
      <c r="H632" s="8"/>
      <c r="I632" s="8">
        <v>160000</v>
      </c>
      <c r="J632" s="8">
        <v>250000</v>
      </c>
      <c r="K632" s="8"/>
      <c r="L632" s="35"/>
      <c r="M632" s="35"/>
      <c r="N632" s="35"/>
      <c r="O632" s="35"/>
      <c r="P632" s="22"/>
      <c r="Q632" s="18"/>
      <c r="R632" s="18"/>
      <c r="S632" s="46"/>
      <c r="T632" s="49"/>
      <c r="U632" s="49"/>
      <c r="V632" s="49"/>
      <c r="W632" s="49"/>
      <c r="X632" s="49"/>
      <c r="Y632" s="49"/>
      <c r="Z632" s="49"/>
      <c r="AA632" s="49"/>
      <c r="AB632" s="49"/>
      <c r="AC632" s="49"/>
    </row>
    <row r="633" spans="1:29" s="6" customFormat="1" ht="24" customHeight="1" x14ac:dyDescent="0.25">
      <c r="A633" s="70"/>
      <c r="B633" s="76"/>
      <c r="C633" s="35" t="s">
        <v>16</v>
      </c>
      <c r="D633" s="8">
        <f t="shared" si="240"/>
        <v>408642.3</v>
      </c>
      <c r="E633" s="8"/>
      <c r="F633" s="8"/>
      <c r="G633" s="8"/>
      <c r="H633" s="8"/>
      <c r="I633" s="8">
        <v>33290.300000000003</v>
      </c>
      <c r="J633" s="8">
        <v>375352</v>
      </c>
      <c r="K633" s="8"/>
      <c r="L633" s="35"/>
      <c r="M633" s="35"/>
      <c r="N633" s="35"/>
      <c r="O633" s="35"/>
      <c r="P633" s="22"/>
      <c r="Q633" s="18"/>
      <c r="R633" s="18"/>
      <c r="S633" s="46"/>
      <c r="T633" s="49"/>
      <c r="U633" s="49"/>
      <c r="V633" s="49"/>
      <c r="W633" s="49"/>
      <c r="X633" s="49"/>
      <c r="Y633" s="49"/>
      <c r="Z633" s="49"/>
      <c r="AA633" s="49"/>
      <c r="AB633" s="49"/>
      <c r="AC633" s="49"/>
    </row>
    <row r="634" spans="1:29" s="6" customFormat="1" ht="30" x14ac:dyDescent="0.25">
      <c r="A634" s="70"/>
      <c r="B634" s="76"/>
      <c r="C634" s="35" t="s">
        <v>17</v>
      </c>
      <c r="D634" s="8">
        <f t="shared" si="240"/>
        <v>151762.6</v>
      </c>
      <c r="E634" s="8"/>
      <c r="F634" s="8"/>
      <c r="G634" s="8"/>
      <c r="H634" s="8"/>
      <c r="I634" s="8">
        <v>2146.6999999999998</v>
      </c>
      <c r="J634" s="8">
        <v>149615.9</v>
      </c>
      <c r="K634" s="8"/>
      <c r="L634" s="35"/>
      <c r="M634" s="35"/>
      <c r="N634" s="35"/>
      <c r="O634" s="35"/>
      <c r="P634" s="22"/>
      <c r="Q634" s="18"/>
      <c r="R634" s="18"/>
      <c r="S634" s="46"/>
      <c r="T634" s="49"/>
      <c r="U634" s="49"/>
      <c r="V634" s="49"/>
      <c r="W634" s="49"/>
      <c r="X634" s="49"/>
      <c r="Y634" s="49"/>
      <c r="Z634" s="49"/>
      <c r="AA634" s="49"/>
      <c r="AB634" s="49"/>
      <c r="AC634" s="49"/>
    </row>
    <row r="635" spans="1:29" s="6" customFormat="1" ht="30" x14ac:dyDescent="0.25">
      <c r="A635" s="71"/>
      <c r="B635" s="77"/>
      <c r="C635" s="35" t="s">
        <v>18</v>
      </c>
      <c r="D635" s="8">
        <f t="shared" si="240"/>
        <v>0</v>
      </c>
      <c r="E635" s="8"/>
      <c r="F635" s="8"/>
      <c r="G635" s="8"/>
      <c r="H635" s="8"/>
      <c r="I635" s="8"/>
      <c r="J635" s="8"/>
      <c r="K635" s="8"/>
      <c r="L635" s="35"/>
      <c r="M635" s="35"/>
      <c r="N635" s="35"/>
      <c r="O635" s="35"/>
      <c r="P635" s="22"/>
      <c r="Q635" s="18"/>
      <c r="R635" s="18"/>
      <c r="S635" s="46"/>
      <c r="T635" s="49"/>
      <c r="U635" s="49"/>
      <c r="V635" s="49"/>
      <c r="W635" s="49"/>
      <c r="X635" s="49"/>
      <c r="Y635" s="49"/>
      <c r="Z635" s="49"/>
      <c r="AA635" s="49"/>
      <c r="AB635" s="49"/>
      <c r="AC635" s="49"/>
    </row>
    <row r="636" spans="1:29" s="6" customFormat="1" ht="23.25" customHeight="1" x14ac:dyDescent="0.25">
      <c r="A636" s="69" t="s">
        <v>288</v>
      </c>
      <c r="B636" s="75" t="s">
        <v>202</v>
      </c>
      <c r="C636" s="35" t="s">
        <v>14</v>
      </c>
      <c r="D636" s="8">
        <f t="shared" si="240"/>
        <v>863735.7</v>
      </c>
      <c r="E636" s="8">
        <f t="shared" ref="E636:O636" si="254">E637+E638+E639+E640</f>
        <v>0</v>
      </c>
      <c r="F636" s="8">
        <f t="shared" si="254"/>
        <v>0</v>
      </c>
      <c r="G636" s="8">
        <f t="shared" si="254"/>
        <v>0</v>
      </c>
      <c r="H636" s="8">
        <f t="shared" si="254"/>
        <v>175120.6</v>
      </c>
      <c r="I636" s="8">
        <f t="shared" si="254"/>
        <v>386696.9</v>
      </c>
      <c r="J636" s="8">
        <f t="shared" si="254"/>
        <v>301918.2</v>
      </c>
      <c r="K636" s="8">
        <f t="shared" si="254"/>
        <v>0</v>
      </c>
      <c r="L636" s="8">
        <f t="shared" si="254"/>
        <v>0</v>
      </c>
      <c r="M636" s="8">
        <f t="shared" si="254"/>
        <v>0</v>
      </c>
      <c r="N636" s="8">
        <f t="shared" si="254"/>
        <v>0</v>
      </c>
      <c r="O636" s="8">
        <f t="shared" si="254"/>
        <v>0</v>
      </c>
      <c r="P636" s="23"/>
      <c r="Q636" s="18"/>
      <c r="R636" s="18"/>
      <c r="S636" s="46"/>
      <c r="T636" s="49"/>
      <c r="U636" s="49"/>
      <c r="V636" s="49"/>
      <c r="W636" s="49"/>
      <c r="X636" s="49"/>
      <c r="Y636" s="49"/>
      <c r="Z636" s="49"/>
      <c r="AA636" s="49"/>
      <c r="AB636" s="49"/>
      <c r="AC636" s="49"/>
    </row>
    <row r="637" spans="1:29" s="6" customFormat="1" ht="25.5" customHeight="1" x14ac:dyDescent="0.25">
      <c r="A637" s="70"/>
      <c r="B637" s="76"/>
      <c r="C637" s="35" t="s">
        <v>22</v>
      </c>
      <c r="D637" s="8">
        <f t="shared" si="240"/>
        <v>375080.2</v>
      </c>
      <c r="E637" s="8"/>
      <c r="F637" s="8"/>
      <c r="G637" s="8"/>
      <c r="H637" s="8">
        <v>115080.2</v>
      </c>
      <c r="I637" s="8">
        <v>160000</v>
      </c>
      <c r="J637" s="8">
        <v>100000</v>
      </c>
      <c r="K637" s="8"/>
      <c r="L637" s="35"/>
      <c r="M637" s="35"/>
      <c r="N637" s="35"/>
      <c r="O637" s="35"/>
      <c r="P637" s="22"/>
      <c r="Q637" s="18"/>
      <c r="R637" s="18"/>
      <c r="S637" s="46"/>
      <c r="T637" s="49"/>
      <c r="U637" s="49"/>
      <c r="V637" s="49"/>
      <c r="W637" s="49"/>
      <c r="X637" s="49"/>
      <c r="Y637" s="49"/>
      <c r="Z637" s="49"/>
      <c r="AA637" s="49"/>
      <c r="AB637" s="49"/>
      <c r="AC637" s="49"/>
    </row>
    <row r="638" spans="1:29" s="6" customFormat="1" ht="21.75" customHeight="1" x14ac:dyDescent="0.25">
      <c r="A638" s="70"/>
      <c r="B638" s="76"/>
      <c r="C638" s="35" t="s">
        <v>16</v>
      </c>
      <c r="D638" s="8">
        <f t="shared" si="240"/>
        <v>353234.3</v>
      </c>
      <c r="E638" s="8"/>
      <c r="F638" s="8"/>
      <c r="G638" s="8"/>
      <c r="H638" s="8">
        <v>41307.800000000003</v>
      </c>
      <c r="I638" s="8">
        <v>167555</v>
      </c>
      <c r="J638" s="8">
        <v>144371.5</v>
      </c>
      <c r="K638" s="8"/>
      <c r="L638" s="35"/>
      <c r="M638" s="35"/>
      <c r="N638" s="35"/>
      <c r="O638" s="35"/>
      <c r="P638" s="22"/>
      <c r="Q638" s="18"/>
      <c r="R638" s="18"/>
      <c r="S638" s="46"/>
      <c r="T638" s="49"/>
      <c r="U638" s="49"/>
      <c r="V638" s="49"/>
      <c r="W638" s="49"/>
      <c r="X638" s="49"/>
      <c r="Y638" s="49"/>
      <c r="Z638" s="49"/>
      <c r="AA638" s="49"/>
      <c r="AB638" s="49"/>
      <c r="AC638" s="49"/>
    </row>
    <row r="639" spans="1:29" s="6" customFormat="1" ht="39.75" customHeight="1" x14ac:dyDescent="0.25">
      <c r="A639" s="70"/>
      <c r="B639" s="76"/>
      <c r="C639" s="35" t="s">
        <v>17</v>
      </c>
      <c r="D639" s="8">
        <f t="shared" si="240"/>
        <v>135421.20000000001</v>
      </c>
      <c r="E639" s="8"/>
      <c r="F639" s="8"/>
      <c r="G639" s="8"/>
      <c r="H639" s="8">
        <v>18732.599999999999</v>
      </c>
      <c r="I639" s="8">
        <v>59141.9</v>
      </c>
      <c r="J639" s="8">
        <v>57546.7</v>
      </c>
      <c r="K639" s="8"/>
      <c r="L639" s="35"/>
      <c r="M639" s="35"/>
      <c r="N639" s="35"/>
      <c r="O639" s="35"/>
      <c r="P639" s="22"/>
      <c r="Q639" s="18"/>
      <c r="R639" s="18"/>
      <c r="S639" s="46"/>
      <c r="T639" s="49"/>
      <c r="U639" s="49"/>
      <c r="V639" s="49"/>
      <c r="W639" s="49"/>
      <c r="X639" s="49"/>
      <c r="Y639" s="49"/>
      <c r="Z639" s="49"/>
      <c r="AA639" s="49"/>
      <c r="AB639" s="49"/>
      <c r="AC639" s="49"/>
    </row>
    <row r="640" spans="1:29" s="6" customFormat="1" ht="30" x14ac:dyDescent="0.25">
      <c r="A640" s="71"/>
      <c r="B640" s="77"/>
      <c r="C640" s="35" t="s">
        <v>18</v>
      </c>
      <c r="D640" s="8">
        <f t="shared" si="240"/>
        <v>0</v>
      </c>
      <c r="E640" s="8"/>
      <c r="F640" s="8"/>
      <c r="G640" s="8"/>
      <c r="H640" s="8"/>
      <c r="I640" s="8"/>
      <c r="J640" s="8"/>
      <c r="K640" s="8"/>
      <c r="L640" s="35"/>
      <c r="M640" s="35"/>
      <c r="N640" s="35"/>
      <c r="O640" s="35"/>
      <c r="P640" s="22"/>
      <c r="Q640" s="18"/>
      <c r="R640" s="18"/>
      <c r="S640" s="46"/>
      <c r="T640" s="49"/>
      <c r="U640" s="49"/>
      <c r="V640" s="49"/>
      <c r="W640" s="49"/>
      <c r="X640" s="49"/>
      <c r="Y640" s="49"/>
      <c r="Z640" s="49"/>
      <c r="AA640" s="49"/>
      <c r="AB640" s="49"/>
      <c r="AC640" s="49"/>
    </row>
    <row r="641" spans="1:29" s="6" customFormat="1" x14ac:dyDescent="0.25">
      <c r="A641" s="69" t="s">
        <v>289</v>
      </c>
      <c r="B641" s="75" t="s">
        <v>203</v>
      </c>
      <c r="C641" s="35" t="s">
        <v>14</v>
      </c>
      <c r="D641" s="8">
        <f t="shared" si="240"/>
        <v>13814653.4</v>
      </c>
      <c r="E641" s="8">
        <f t="shared" ref="E641:O641" si="255">E642+E643+E644+E645</f>
        <v>0</v>
      </c>
      <c r="F641" s="8">
        <f t="shared" si="255"/>
        <v>0</v>
      </c>
      <c r="G641" s="8">
        <f t="shared" si="255"/>
        <v>0</v>
      </c>
      <c r="H641" s="8">
        <f t="shared" si="255"/>
        <v>0</v>
      </c>
      <c r="I641" s="8">
        <f t="shared" si="255"/>
        <v>0</v>
      </c>
      <c r="J641" s="8">
        <f t="shared" si="255"/>
        <v>499.3</v>
      </c>
      <c r="K641" s="8">
        <f t="shared" si="255"/>
        <v>34733.699999999997</v>
      </c>
      <c r="L641" s="8">
        <f t="shared" si="255"/>
        <v>1418004.7</v>
      </c>
      <c r="M641" s="8">
        <f t="shared" si="255"/>
        <v>3684851.5</v>
      </c>
      <c r="N641" s="8">
        <f t="shared" si="255"/>
        <v>5989132.7999999998</v>
      </c>
      <c r="O641" s="8">
        <f t="shared" si="255"/>
        <v>2687431.4</v>
      </c>
      <c r="P641" s="23"/>
      <c r="Q641" s="18"/>
      <c r="R641" s="18"/>
      <c r="S641" s="46"/>
      <c r="T641" s="49"/>
      <c r="U641" s="49"/>
      <c r="V641" s="49"/>
      <c r="W641" s="49"/>
      <c r="X641" s="49"/>
      <c r="Y641" s="49"/>
      <c r="Z641" s="49"/>
      <c r="AA641" s="49"/>
      <c r="AB641" s="49"/>
      <c r="AC641" s="49"/>
    </row>
    <row r="642" spans="1:29" s="6" customFormat="1" x14ac:dyDescent="0.25">
      <c r="A642" s="70"/>
      <c r="B642" s="76"/>
      <c r="C642" s="35" t="s">
        <v>22</v>
      </c>
      <c r="D642" s="8">
        <f t="shared" si="240"/>
        <v>4891950.4000000004</v>
      </c>
      <c r="E642" s="8">
        <f>E647+E652+E657+E662</f>
        <v>0</v>
      </c>
      <c r="F642" s="8">
        <f t="shared" ref="F642:L642" si="256">F647+F652+F657+F662</f>
        <v>0</v>
      </c>
      <c r="G642" s="8">
        <f t="shared" si="256"/>
        <v>0</v>
      </c>
      <c r="H642" s="8">
        <f t="shared" si="256"/>
        <v>0</v>
      </c>
      <c r="I642" s="8">
        <f t="shared" si="256"/>
        <v>0</v>
      </c>
      <c r="J642" s="8">
        <f t="shared" si="256"/>
        <v>0</v>
      </c>
      <c r="K642" s="8">
        <f t="shared" si="256"/>
        <v>0</v>
      </c>
      <c r="L642" s="8">
        <f t="shared" si="256"/>
        <v>1079997.2</v>
      </c>
      <c r="M642" s="8">
        <f>M647+M652+M657+M662+M667</f>
        <v>1682135</v>
      </c>
      <c r="N642" s="8">
        <f>N647+N652+N657+N662+N667</f>
        <v>1211795.5</v>
      </c>
      <c r="O642" s="8">
        <f>O647+O652+O657+O662+O667</f>
        <v>918022.7</v>
      </c>
      <c r="P642" s="23"/>
      <c r="Q642" s="18"/>
      <c r="R642" s="18"/>
      <c r="S642" s="46"/>
      <c r="T642" s="49"/>
      <c r="U642" s="49"/>
      <c r="V642" s="49"/>
      <c r="W642" s="49"/>
      <c r="X642" s="49"/>
      <c r="Y642" s="49"/>
      <c r="Z642" s="49"/>
      <c r="AA642" s="49"/>
      <c r="AB642" s="49"/>
      <c r="AC642" s="49"/>
    </row>
    <row r="643" spans="1:29" s="6" customFormat="1" x14ac:dyDescent="0.25">
      <c r="A643" s="70"/>
      <c r="B643" s="76"/>
      <c r="C643" s="35" t="s">
        <v>16</v>
      </c>
      <c r="D643" s="8">
        <f t="shared" si="240"/>
        <v>6575521.96</v>
      </c>
      <c r="E643" s="8">
        <f t="shared" ref="E643:N645" si="257">E648+E653+E658+E663</f>
        <v>0</v>
      </c>
      <c r="F643" s="8">
        <f t="shared" si="257"/>
        <v>0</v>
      </c>
      <c r="G643" s="8">
        <f t="shared" si="257"/>
        <v>0</v>
      </c>
      <c r="H643" s="8">
        <f t="shared" si="257"/>
        <v>0</v>
      </c>
      <c r="I643" s="8">
        <f t="shared" si="257"/>
        <v>0</v>
      </c>
      <c r="J643" s="8">
        <f t="shared" si="257"/>
        <v>357</v>
      </c>
      <c r="K643" s="8">
        <f t="shared" si="257"/>
        <v>25043</v>
      </c>
      <c r="L643" s="8">
        <f t="shared" si="257"/>
        <v>257830.6</v>
      </c>
      <c r="M643" s="8">
        <f>M648+M653+M658+M663+M668</f>
        <v>1473889.36</v>
      </c>
      <c r="N643" s="8">
        <f t="shared" ref="N643:O644" si="258">N648+N653+N658+N663+N668</f>
        <v>3516118.3</v>
      </c>
      <c r="O643" s="8">
        <f t="shared" si="258"/>
        <v>1302283.7</v>
      </c>
      <c r="P643" s="23"/>
      <c r="Q643" s="18"/>
      <c r="R643" s="18"/>
      <c r="S643" s="46"/>
      <c r="T643" s="49"/>
      <c r="U643" s="49"/>
      <c r="V643" s="49"/>
      <c r="W643" s="49"/>
      <c r="X643" s="49"/>
      <c r="Y643" s="49"/>
      <c r="Z643" s="49"/>
      <c r="AA643" s="49"/>
      <c r="AB643" s="49"/>
      <c r="AC643" s="49"/>
    </row>
    <row r="644" spans="1:29" s="6" customFormat="1" ht="30" x14ac:dyDescent="0.25">
      <c r="A644" s="70"/>
      <c r="B644" s="76"/>
      <c r="C644" s="35" t="s">
        <v>17</v>
      </c>
      <c r="D644" s="8">
        <f t="shared" si="240"/>
        <v>2347181.04</v>
      </c>
      <c r="E644" s="8">
        <f t="shared" si="257"/>
        <v>0</v>
      </c>
      <c r="F644" s="8">
        <f t="shared" si="257"/>
        <v>0</v>
      </c>
      <c r="G644" s="8">
        <f t="shared" si="257"/>
        <v>0</v>
      </c>
      <c r="H644" s="8">
        <f t="shared" si="257"/>
        <v>0</v>
      </c>
      <c r="I644" s="8">
        <f t="shared" si="257"/>
        <v>0</v>
      </c>
      <c r="J644" s="8">
        <f t="shared" si="257"/>
        <v>142.30000000000001</v>
      </c>
      <c r="K644" s="8">
        <f t="shared" si="257"/>
        <v>9690.7000000000007</v>
      </c>
      <c r="L644" s="8">
        <f t="shared" si="257"/>
        <v>80176.899999999994</v>
      </c>
      <c r="M644" s="8">
        <f>M649+M654+M659+M664+M669</f>
        <v>528827.14</v>
      </c>
      <c r="N644" s="8">
        <f t="shared" si="258"/>
        <v>1261219</v>
      </c>
      <c r="O644" s="8">
        <f t="shared" si="258"/>
        <v>467125</v>
      </c>
      <c r="P644" s="23"/>
      <c r="Q644" s="18"/>
      <c r="R644" s="18"/>
      <c r="S644" s="46"/>
      <c r="T644" s="49"/>
      <c r="U644" s="49"/>
      <c r="V644" s="49"/>
      <c r="W644" s="49"/>
      <c r="X644" s="49"/>
      <c r="Y644" s="49"/>
      <c r="Z644" s="49"/>
      <c r="AA644" s="49"/>
      <c r="AB644" s="49"/>
      <c r="AC644" s="49"/>
    </row>
    <row r="645" spans="1:29" s="6" customFormat="1" ht="30" x14ac:dyDescent="0.25">
      <c r="A645" s="71"/>
      <c r="B645" s="77"/>
      <c r="C645" s="35" t="s">
        <v>18</v>
      </c>
      <c r="D645" s="8">
        <f t="shared" si="240"/>
        <v>0</v>
      </c>
      <c r="E645" s="8">
        <f t="shared" si="257"/>
        <v>0</v>
      </c>
      <c r="F645" s="8">
        <f t="shared" si="257"/>
        <v>0</v>
      </c>
      <c r="G645" s="8">
        <f t="shared" si="257"/>
        <v>0</v>
      </c>
      <c r="H645" s="8">
        <f t="shared" si="257"/>
        <v>0</v>
      </c>
      <c r="I645" s="8">
        <f t="shared" si="257"/>
        <v>0</v>
      </c>
      <c r="J645" s="8">
        <f t="shared" si="257"/>
        <v>0</v>
      </c>
      <c r="K645" s="8">
        <f t="shared" si="257"/>
        <v>0</v>
      </c>
      <c r="L645" s="8">
        <f t="shared" si="257"/>
        <v>0</v>
      </c>
      <c r="M645" s="8">
        <f t="shared" si="257"/>
        <v>0</v>
      </c>
      <c r="N645" s="8">
        <f t="shared" si="257"/>
        <v>0</v>
      </c>
      <c r="O645" s="8">
        <f t="shared" ref="O645" si="259">O650+O655+O660+O665+O670</f>
        <v>0</v>
      </c>
      <c r="P645" s="23"/>
      <c r="Q645" s="18"/>
      <c r="R645" s="18"/>
      <c r="S645" s="46"/>
      <c r="T645" s="49"/>
      <c r="U645" s="49"/>
      <c r="V645" s="49"/>
      <c r="W645" s="49"/>
      <c r="X645" s="49"/>
      <c r="Y645" s="49"/>
      <c r="Z645" s="49"/>
      <c r="AA645" s="49"/>
      <c r="AB645" s="49"/>
      <c r="AC645" s="49"/>
    </row>
    <row r="646" spans="1:29" s="6" customFormat="1" x14ac:dyDescent="0.25">
      <c r="A646" s="69" t="s">
        <v>290</v>
      </c>
      <c r="B646" s="75" t="s">
        <v>204</v>
      </c>
      <c r="C646" s="35" t="s">
        <v>14</v>
      </c>
      <c r="D646" s="8">
        <f t="shared" si="240"/>
        <v>5906436.5599999996</v>
      </c>
      <c r="E646" s="8">
        <f t="shared" ref="E646:O646" si="260">E647+E648+E649+E650</f>
        <v>0</v>
      </c>
      <c r="F646" s="8">
        <f t="shared" si="260"/>
        <v>0</v>
      </c>
      <c r="G646" s="8">
        <f t="shared" si="260"/>
        <v>0</v>
      </c>
      <c r="H646" s="8">
        <f t="shared" si="260"/>
        <v>0</v>
      </c>
      <c r="I646" s="8">
        <f t="shared" si="260"/>
        <v>0</v>
      </c>
      <c r="J646" s="8">
        <f t="shared" si="260"/>
        <v>499.3</v>
      </c>
      <c r="K646" s="8">
        <f t="shared" si="260"/>
        <v>34733.699999999997</v>
      </c>
      <c r="L646" s="8">
        <f t="shared" si="260"/>
        <v>1033862</v>
      </c>
      <c r="M646" s="8">
        <f t="shared" si="260"/>
        <v>2026517.66</v>
      </c>
      <c r="N646" s="8">
        <f t="shared" si="260"/>
        <v>2810823.9</v>
      </c>
      <c r="O646" s="8">
        <f t="shared" si="260"/>
        <v>0</v>
      </c>
      <c r="P646" s="23"/>
      <c r="Q646" s="18"/>
      <c r="R646" s="18"/>
      <c r="S646" s="46"/>
      <c r="T646" s="49"/>
      <c r="U646" s="49"/>
      <c r="V646" s="49"/>
      <c r="W646" s="49"/>
      <c r="X646" s="49"/>
      <c r="Y646" s="49"/>
      <c r="Z646" s="49"/>
      <c r="AA646" s="49"/>
      <c r="AB646" s="49"/>
      <c r="AC646" s="49"/>
    </row>
    <row r="647" spans="1:29" s="6" customFormat="1" x14ac:dyDescent="0.25">
      <c r="A647" s="70"/>
      <c r="B647" s="76"/>
      <c r="C647" s="35" t="s">
        <v>22</v>
      </c>
      <c r="D647" s="8">
        <f t="shared" si="240"/>
        <v>1513999.5</v>
      </c>
      <c r="E647" s="8"/>
      <c r="F647" s="8"/>
      <c r="G647" s="8"/>
      <c r="H647" s="8"/>
      <c r="I647" s="8"/>
      <c r="J647" s="8"/>
      <c r="K647" s="8">
        <v>0</v>
      </c>
      <c r="L647" s="13">
        <v>759031.8</v>
      </c>
      <c r="M647" s="13">
        <v>754967.7</v>
      </c>
      <c r="N647" s="35"/>
      <c r="O647" s="35"/>
      <c r="P647" s="22"/>
      <c r="Q647" s="18"/>
      <c r="R647" s="18"/>
      <c r="S647" s="46"/>
      <c r="T647" s="49"/>
      <c r="U647" s="49"/>
      <c r="V647" s="49"/>
      <c r="W647" s="49"/>
      <c r="X647" s="49"/>
      <c r="Y647" s="49"/>
      <c r="Z647" s="49"/>
      <c r="AA647" s="49"/>
      <c r="AB647" s="49"/>
      <c r="AC647" s="49"/>
    </row>
    <row r="648" spans="1:29" s="6" customFormat="1" x14ac:dyDescent="0.25">
      <c r="A648" s="70"/>
      <c r="B648" s="76"/>
      <c r="C648" s="35" t="s">
        <v>16</v>
      </c>
      <c r="D648" s="8">
        <f t="shared" si="240"/>
        <v>3240624.66</v>
      </c>
      <c r="E648" s="8"/>
      <c r="F648" s="8"/>
      <c r="G648" s="8"/>
      <c r="H648" s="8"/>
      <c r="I648" s="8"/>
      <c r="J648" s="8">
        <v>357</v>
      </c>
      <c r="K648" s="8">
        <v>25043</v>
      </c>
      <c r="L648" s="13">
        <v>210707.8</v>
      </c>
      <c r="M648" s="13">
        <v>935750.96</v>
      </c>
      <c r="N648" s="14">
        <v>2068765.9</v>
      </c>
      <c r="O648" s="35"/>
      <c r="P648" s="22"/>
      <c r="Q648" s="18"/>
      <c r="R648" s="18"/>
      <c r="S648" s="46"/>
      <c r="T648" s="49"/>
      <c r="U648" s="49"/>
      <c r="V648" s="49"/>
      <c r="W648" s="49"/>
      <c r="X648" s="49"/>
      <c r="Y648" s="49"/>
      <c r="Z648" s="49"/>
      <c r="AA648" s="49"/>
      <c r="AB648" s="49"/>
      <c r="AC648" s="49"/>
    </row>
    <row r="649" spans="1:29" s="6" customFormat="1" ht="30" x14ac:dyDescent="0.25">
      <c r="A649" s="70"/>
      <c r="B649" s="76"/>
      <c r="C649" s="35" t="s">
        <v>17</v>
      </c>
      <c r="D649" s="8">
        <f t="shared" si="240"/>
        <v>1151812.3999999999</v>
      </c>
      <c r="E649" s="8"/>
      <c r="F649" s="8"/>
      <c r="G649" s="8"/>
      <c r="H649" s="8"/>
      <c r="I649" s="8"/>
      <c r="J649" s="8">
        <v>142.30000000000001</v>
      </c>
      <c r="K649" s="8">
        <v>9690.7000000000007</v>
      </c>
      <c r="L649" s="13">
        <v>64122.400000000001</v>
      </c>
      <c r="M649" s="13">
        <v>335799</v>
      </c>
      <c r="N649" s="9">
        <v>742058</v>
      </c>
      <c r="O649" s="35"/>
      <c r="P649" s="22"/>
      <c r="Q649" s="18"/>
      <c r="R649" s="18"/>
      <c r="S649" s="46"/>
      <c r="T649" s="49"/>
      <c r="U649" s="49"/>
      <c r="V649" s="49"/>
      <c r="W649" s="49"/>
      <c r="X649" s="49"/>
      <c r="Y649" s="49"/>
      <c r="Z649" s="49"/>
      <c r="AA649" s="49"/>
      <c r="AB649" s="49"/>
      <c r="AC649" s="49"/>
    </row>
    <row r="650" spans="1:29" s="6" customFormat="1" ht="30" x14ac:dyDescent="0.25">
      <c r="A650" s="71"/>
      <c r="B650" s="77"/>
      <c r="C650" s="35" t="s">
        <v>18</v>
      </c>
      <c r="D650" s="8">
        <f t="shared" si="240"/>
        <v>0</v>
      </c>
      <c r="E650" s="8"/>
      <c r="F650" s="8"/>
      <c r="G650" s="8"/>
      <c r="H650" s="8"/>
      <c r="I650" s="8"/>
      <c r="J650" s="8"/>
      <c r="K650" s="8"/>
      <c r="L650" s="35"/>
      <c r="M650" s="41"/>
      <c r="N650" s="35"/>
      <c r="O650" s="35"/>
      <c r="P650" s="22"/>
      <c r="Q650" s="18"/>
      <c r="R650" s="18"/>
      <c r="S650" s="46"/>
      <c r="T650" s="49"/>
      <c r="U650" s="49"/>
      <c r="V650" s="49"/>
      <c r="W650" s="49"/>
      <c r="X650" s="49"/>
      <c r="Y650" s="49"/>
      <c r="Z650" s="49"/>
      <c r="AA650" s="49"/>
      <c r="AB650" s="49"/>
      <c r="AC650" s="49"/>
    </row>
    <row r="651" spans="1:29" s="6" customFormat="1" ht="21" customHeight="1" x14ac:dyDescent="0.25">
      <c r="A651" s="69" t="s">
        <v>291</v>
      </c>
      <c r="B651" s="75" t="s">
        <v>205</v>
      </c>
      <c r="C651" s="35" t="s">
        <v>14</v>
      </c>
      <c r="D651" s="8">
        <f t="shared" si="240"/>
        <v>2137100.39</v>
      </c>
      <c r="E651" s="8">
        <f t="shared" ref="E651:O651" si="261">E652+E653+E654+E655</f>
        <v>0</v>
      </c>
      <c r="F651" s="8">
        <f t="shared" si="261"/>
        <v>0</v>
      </c>
      <c r="G651" s="8">
        <f t="shared" si="261"/>
        <v>0</v>
      </c>
      <c r="H651" s="8">
        <f t="shared" si="261"/>
        <v>0</v>
      </c>
      <c r="I651" s="8">
        <f t="shared" si="261"/>
        <v>0</v>
      </c>
      <c r="J651" s="8">
        <f t="shared" si="261"/>
        <v>0</v>
      </c>
      <c r="K651" s="8">
        <f t="shared" si="261"/>
        <v>0</v>
      </c>
      <c r="L651" s="8">
        <f t="shared" si="261"/>
        <v>384132.7</v>
      </c>
      <c r="M651" s="8">
        <f t="shared" si="261"/>
        <v>1236352.0900000001</v>
      </c>
      <c r="N651" s="8">
        <f t="shared" si="261"/>
        <v>516615.6</v>
      </c>
      <c r="O651" s="8">
        <f t="shared" si="261"/>
        <v>0</v>
      </c>
      <c r="P651" s="23"/>
      <c r="Q651" s="18"/>
      <c r="R651" s="18"/>
      <c r="S651" s="46"/>
      <c r="T651" s="49"/>
      <c r="U651" s="49"/>
      <c r="V651" s="49"/>
      <c r="W651" s="49"/>
      <c r="X651" s="49"/>
      <c r="Y651" s="49"/>
      <c r="Z651" s="49"/>
      <c r="AA651" s="49"/>
      <c r="AB651" s="49"/>
      <c r="AC651" s="49"/>
    </row>
    <row r="652" spans="1:29" s="6" customFormat="1" ht="21.75" customHeight="1" x14ac:dyDescent="0.25">
      <c r="A652" s="70"/>
      <c r="B652" s="76"/>
      <c r="C652" s="35" t="s">
        <v>22</v>
      </c>
      <c r="D652" s="8">
        <f t="shared" si="240"/>
        <v>927000.1</v>
      </c>
      <c r="E652" s="8"/>
      <c r="F652" s="8"/>
      <c r="G652" s="8"/>
      <c r="H652" s="8"/>
      <c r="I652" s="8"/>
      <c r="J652" s="8"/>
      <c r="K652" s="8"/>
      <c r="L652" s="9">
        <v>320965.40000000002</v>
      </c>
      <c r="M652" s="9">
        <v>606034.69999999995</v>
      </c>
      <c r="N652" s="35"/>
      <c r="O652" s="35"/>
      <c r="P652" s="22"/>
      <c r="Q652" s="18"/>
      <c r="R652" s="18"/>
      <c r="S652" s="46"/>
      <c r="T652" s="49"/>
      <c r="U652" s="49"/>
      <c r="V652" s="49"/>
      <c r="W652" s="49"/>
      <c r="X652" s="49"/>
      <c r="Y652" s="49"/>
      <c r="Z652" s="49"/>
      <c r="AA652" s="49"/>
      <c r="AB652" s="49"/>
      <c r="AC652" s="49"/>
    </row>
    <row r="653" spans="1:29" s="6" customFormat="1" ht="20.25" customHeight="1" x14ac:dyDescent="0.25">
      <c r="A653" s="70"/>
      <c r="B653" s="76"/>
      <c r="C653" s="35" t="s">
        <v>16</v>
      </c>
      <c r="D653" s="8">
        <f t="shared" si="240"/>
        <v>891264.95</v>
      </c>
      <c r="E653" s="8"/>
      <c r="F653" s="8"/>
      <c r="G653" s="8"/>
      <c r="H653" s="8"/>
      <c r="I653" s="8"/>
      <c r="J653" s="8"/>
      <c r="K653" s="8"/>
      <c r="L653" s="9">
        <v>47122.8</v>
      </c>
      <c r="M653" s="9">
        <v>463913.55</v>
      </c>
      <c r="N653" s="9">
        <v>380228.6</v>
      </c>
      <c r="O653" s="35"/>
      <c r="P653" s="22"/>
      <c r="Q653" s="18"/>
      <c r="R653" s="18"/>
      <c r="S653" s="46"/>
      <c r="T653" s="49"/>
      <c r="U653" s="49"/>
      <c r="V653" s="49"/>
      <c r="W653" s="49"/>
      <c r="X653" s="49"/>
      <c r="Y653" s="49"/>
      <c r="Z653" s="49"/>
      <c r="AA653" s="49"/>
      <c r="AB653" s="49"/>
      <c r="AC653" s="49"/>
    </row>
    <row r="654" spans="1:29" s="6" customFormat="1" ht="30" x14ac:dyDescent="0.25">
      <c r="A654" s="70"/>
      <c r="B654" s="76"/>
      <c r="C654" s="35" t="s">
        <v>17</v>
      </c>
      <c r="D654" s="8">
        <f t="shared" si="240"/>
        <v>318835.34000000003</v>
      </c>
      <c r="E654" s="8"/>
      <c r="F654" s="8"/>
      <c r="G654" s="8"/>
      <c r="H654" s="8"/>
      <c r="I654" s="8"/>
      <c r="J654" s="8"/>
      <c r="K654" s="8"/>
      <c r="L654" s="9">
        <v>16044.5</v>
      </c>
      <c r="M654" s="9">
        <v>166403.84</v>
      </c>
      <c r="N654" s="9">
        <v>136387</v>
      </c>
      <c r="O654" s="35"/>
      <c r="P654" s="22"/>
      <c r="Q654" s="18"/>
      <c r="R654" s="18"/>
      <c r="S654" s="46"/>
      <c r="T654" s="49"/>
      <c r="U654" s="49"/>
      <c r="V654" s="49"/>
      <c r="W654" s="49"/>
      <c r="X654" s="49"/>
      <c r="Y654" s="49"/>
      <c r="Z654" s="49"/>
      <c r="AA654" s="49"/>
      <c r="AB654" s="49"/>
      <c r="AC654" s="49"/>
    </row>
    <row r="655" spans="1:29" s="6" customFormat="1" ht="30" x14ac:dyDescent="0.25">
      <c r="A655" s="71"/>
      <c r="B655" s="77"/>
      <c r="C655" s="35" t="s">
        <v>18</v>
      </c>
      <c r="D655" s="8">
        <f t="shared" si="240"/>
        <v>0</v>
      </c>
      <c r="E655" s="8"/>
      <c r="F655" s="8"/>
      <c r="G655" s="8"/>
      <c r="H655" s="8"/>
      <c r="I655" s="8"/>
      <c r="J655" s="8"/>
      <c r="K655" s="8"/>
      <c r="L655" s="35"/>
      <c r="M655" s="41"/>
      <c r="N655" s="35"/>
      <c r="O655" s="35"/>
      <c r="P655" s="22"/>
      <c r="Q655" s="18"/>
      <c r="R655" s="18"/>
      <c r="S655" s="46"/>
      <c r="T655" s="49"/>
      <c r="U655" s="49"/>
      <c r="V655" s="49"/>
      <c r="W655" s="49"/>
      <c r="X655" s="49"/>
      <c r="Y655" s="49"/>
      <c r="Z655" s="49"/>
      <c r="AA655" s="49"/>
      <c r="AB655" s="49"/>
      <c r="AC655" s="49"/>
    </row>
    <row r="656" spans="1:29" s="6" customFormat="1" x14ac:dyDescent="0.25">
      <c r="A656" s="69" t="s">
        <v>292</v>
      </c>
      <c r="B656" s="75" t="s">
        <v>305</v>
      </c>
      <c r="C656" s="35" t="s">
        <v>14</v>
      </c>
      <c r="D656" s="8">
        <f t="shared" si="240"/>
        <v>2292328.0499999998</v>
      </c>
      <c r="E656" s="8">
        <f>E657+E658+E659+E660</f>
        <v>0</v>
      </c>
      <c r="F656" s="8">
        <f t="shared" ref="F656:O656" si="262">F657+F658+F659+F660</f>
        <v>0</v>
      </c>
      <c r="G656" s="8">
        <f t="shared" si="262"/>
        <v>0</v>
      </c>
      <c r="H656" s="8">
        <f t="shared" si="262"/>
        <v>0</v>
      </c>
      <c r="I656" s="8">
        <f t="shared" si="262"/>
        <v>0</v>
      </c>
      <c r="J656" s="8">
        <f t="shared" si="262"/>
        <v>0</v>
      </c>
      <c r="K656" s="8">
        <f t="shared" si="262"/>
        <v>0</v>
      </c>
      <c r="L656" s="8">
        <f t="shared" si="262"/>
        <v>10</v>
      </c>
      <c r="M656" s="8">
        <f t="shared" si="262"/>
        <v>415161.75</v>
      </c>
      <c r="N656" s="8">
        <f t="shared" si="262"/>
        <v>1877156.3</v>
      </c>
      <c r="O656" s="8">
        <f t="shared" si="262"/>
        <v>0</v>
      </c>
      <c r="P656" s="23"/>
      <c r="Q656" s="18"/>
      <c r="R656" s="18"/>
      <c r="S656" s="46"/>
      <c r="T656" s="49"/>
      <c r="U656" s="49"/>
      <c r="V656" s="49"/>
      <c r="W656" s="49"/>
      <c r="X656" s="49"/>
      <c r="Y656" s="49"/>
      <c r="Z656" s="49"/>
      <c r="AA656" s="49"/>
      <c r="AB656" s="49"/>
      <c r="AC656" s="49"/>
    </row>
    <row r="657" spans="1:29" s="6" customFormat="1" ht="39" customHeight="1" x14ac:dyDescent="0.25">
      <c r="A657" s="70"/>
      <c r="B657" s="76"/>
      <c r="C657" s="35" t="s">
        <v>22</v>
      </c>
      <c r="D657" s="8">
        <f t="shared" ref="D657:D730" si="263">SUM(E657:O657)</f>
        <v>921779.19999999995</v>
      </c>
      <c r="E657" s="8"/>
      <c r="F657" s="8"/>
      <c r="G657" s="8"/>
      <c r="H657" s="8"/>
      <c r="I657" s="8"/>
      <c r="J657" s="8"/>
      <c r="K657" s="8"/>
      <c r="L657" s="35"/>
      <c r="M657" s="9">
        <v>321132.59999999998</v>
      </c>
      <c r="N657" s="9">
        <v>600646.6</v>
      </c>
      <c r="O657" s="35"/>
      <c r="P657" s="22"/>
      <c r="Q657" s="18"/>
      <c r="R657" s="18"/>
      <c r="S657" s="46"/>
      <c r="T657" s="49"/>
      <c r="U657" s="49"/>
      <c r="V657" s="49"/>
      <c r="W657" s="49"/>
      <c r="X657" s="49"/>
      <c r="Y657" s="49"/>
      <c r="Z657" s="49"/>
      <c r="AA657" s="49"/>
      <c r="AB657" s="49"/>
      <c r="AC657" s="49"/>
    </row>
    <row r="658" spans="1:29" s="6" customFormat="1" x14ac:dyDescent="0.25">
      <c r="A658" s="70"/>
      <c r="B658" s="76"/>
      <c r="C658" s="35" t="s">
        <v>16</v>
      </c>
      <c r="D658" s="8">
        <f t="shared" si="263"/>
        <v>1008716.05</v>
      </c>
      <c r="E658" s="8"/>
      <c r="F658" s="8"/>
      <c r="G658" s="8"/>
      <c r="H658" s="8"/>
      <c r="I658" s="8"/>
      <c r="J658" s="8"/>
      <c r="K658" s="8"/>
      <c r="L658" s="35"/>
      <c r="M658" s="9">
        <v>69205.350000000006</v>
      </c>
      <c r="N658" s="9">
        <v>939510.7</v>
      </c>
      <c r="O658" s="35"/>
      <c r="P658" s="22"/>
      <c r="Q658" s="18"/>
      <c r="R658" s="18"/>
      <c r="S658" s="46"/>
      <c r="T658" s="49"/>
      <c r="U658" s="49"/>
      <c r="V658" s="49"/>
      <c r="W658" s="49"/>
      <c r="X658" s="49"/>
      <c r="Y658" s="49"/>
      <c r="Z658" s="49"/>
      <c r="AA658" s="49"/>
      <c r="AB658" s="49"/>
      <c r="AC658" s="49"/>
    </row>
    <row r="659" spans="1:29" s="6" customFormat="1" ht="30" x14ac:dyDescent="0.25">
      <c r="A659" s="70"/>
      <c r="B659" s="76"/>
      <c r="C659" s="35" t="s">
        <v>17</v>
      </c>
      <c r="D659" s="8">
        <f t="shared" si="263"/>
        <v>361832.8</v>
      </c>
      <c r="E659" s="8"/>
      <c r="F659" s="8"/>
      <c r="G659" s="8"/>
      <c r="H659" s="8"/>
      <c r="I659" s="8"/>
      <c r="J659" s="8"/>
      <c r="K659" s="8"/>
      <c r="L659" s="9">
        <v>10</v>
      </c>
      <c r="M659" s="9">
        <v>24823.8</v>
      </c>
      <c r="N659" s="9">
        <v>336999</v>
      </c>
      <c r="O659" s="35"/>
      <c r="P659" s="22"/>
      <c r="Q659" s="18"/>
      <c r="R659" s="18"/>
      <c r="S659" s="46"/>
      <c r="T659" s="49"/>
      <c r="U659" s="49"/>
      <c r="V659" s="49"/>
      <c r="W659" s="49"/>
      <c r="X659" s="49"/>
      <c r="Y659" s="49"/>
      <c r="Z659" s="49"/>
      <c r="AA659" s="49"/>
      <c r="AB659" s="49"/>
      <c r="AC659" s="49"/>
    </row>
    <row r="660" spans="1:29" s="6" customFormat="1" ht="30" x14ac:dyDescent="0.25">
      <c r="A660" s="71"/>
      <c r="B660" s="77"/>
      <c r="C660" s="35" t="s">
        <v>18</v>
      </c>
      <c r="D660" s="8">
        <f t="shared" si="263"/>
        <v>0</v>
      </c>
      <c r="E660" s="8"/>
      <c r="F660" s="8"/>
      <c r="G660" s="8"/>
      <c r="H660" s="8"/>
      <c r="I660" s="8"/>
      <c r="J660" s="8"/>
      <c r="K660" s="8"/>
      <c r="L660" s="35"/>
      <c r="M660" s="41"/>
      <c r="N660" s="35"/>
      <c r="O660" s="35"/>
      <c r="P660" s="22"/>
      <c r="Q660" s="18"/>
      <c r="R660" s="18"/>
      <c r="S660" s="46"/>
      <c r="T660" s="49"/>
      <c r="U660" s="49"/>
      <c r="V660" s="49"/>
      <c r="W660" s="49"/>
      <c r="X660" s="49"/>
      <c r="Y660" s="49"/>
      <c r="Z660" s="49"/>
      <c r="AA660" s="49"/>
      <c r="AB660" s="49"/>
      <c r="AC660" s="49"/>
    </row>
    <row r="661" spans="1:29" s="18" customFormat="1" x14ac:dyDescent="0.25">
      <c r="A661" s="69" t="s">
        <v>293</v>
      </c>
      <c r="B661" s="97" t="s">
        <v>309</v>
      </c>
      <c r="C661" s="35" t="s">
        <v>14</v>
      </c>
      <c r="D661" s="8">
        <f t="shared" si="263"/>
        <v>1292787.8</v>
      </c>
      <c r="E661" s="8">
        <f>E662+E663+E664+E665</f>
        <v>0</v>
      </c>
      <c r="F661" s="8">
        <f t="shared" ref="F661:O661" si="264">F662+F663+F664+F665</f>
        <v>0</v>
      </c>
      <c r="G661" s="8">
        <f t="shared" si="264"/>
        <v>0</v>
      </c>
      <c r="H661" s="8">
        <f t="shared" si="264"/>
        <v>0</v>
      </c>
      <c r="I661" s="8">
        <f t="shared" si="264"/>
        <v>0</v>
      </c>
      <c r="J661" s="8">
        <f t="shared" si="264"/>
        <v>0</v>
      </c>
      <c r="K661" s="8">
        <f t="shared" si="264"/>
        <v>0</v>
      </c>
      <c r="L661" s="8">
        <f t="shared" si="264"/>
        <v>0</v>
      </c>
      <c r="M661" s="8">
        <f t="shared" si="264"/>
        <v>6818.9</v>
      </c>
      <c r="N661" s="8">
        <f t="shared" si="264"/>
        <v>506897.7</v>
      </c>
      <c r="O661" s="8">
        <f t="shared" si="264"/>
        <v>779071.2</v>
      </c>
      <c r="P661" s="23"/>
      <c r="S661" s="46"/>
      <c r="T661" s="46"/>
      <c r="U661" s="46"/>
      <c r="V661" s="46"/>
      <c r="W661" s="46"/>
      <c r="X661" s="46"/>
      <c r="Y661" s="46"/>
      <c r="Z661" s="46"/>
      <c r="AA661" s="46"/>
      <c r="AB661" s="46"/>
      <c r="AC661" s="46"/>
    </row>
    <row r="662" spans="1:29" s="18" customFormat="1" x14ac:dyDescent="0.25">
      <c r="A662" s="70"/>
      <c r="B662" s="97"/>
      <c r="C662" s="35" t="s">
        <v>22</v>
      </c>
      <c r="D662" s="8">
        <f t="shared" si="263"/>
        <v>469494.5</v>
      </c>
      <c r="E662" s="8"/>
      <c r="F662" s="8"/>
      <c r="G662" s="8"/>
      <c r="H662" s="8"/>
      <c r="I662" s="8"/>
      <c r="J662" s="8"/>
      <c r="K662" s="8"/>
      <c r="L662" s="35"/>
      <c r="M662" s="31"/>
      <c r="N662" s="9">
        <v>469494.5</v>
      </c>
      <c r="O662" s="9"/>
      <c r="P662" s="62"/>
      <c r="S662" s="46"/>
      <c r="T662" s="46"/>
      <c r="U662" s="46"/>
      <c r="V662" s="46"/>
      <c r="W662" s="46"/>
      <c r="X662" s="46"/>
      <c r="Y662" s="46"/>
      <c r="Z662" s="46"/>
      <c r="AA662" s="46"/>
      <c r="AB662" s="46"/>
      <c r="AC662" s="46"/>
    </row>
    <row r="663" spans="1:29" s="18" customFormat="1" x14ac:dyDescent="0.25">
      <c r="A663" s="70"/>
      <c r="B663" s="97"/>
      <c r="C663" s="35" t="s">
        <v>16</v>
      </c>
      <c r="D663" s="8">
        <f t="shared" si="263"/>
        <v>605942.6</v>
      </c>
      <c r="E663" s="8"/>
      <c r="F663" s="8"/>
      <c r="G663" s="8"/>
      <c r="H663" s="8"/>
      <c r="I663" s="8"/>
      <c r="J663" s="8"/>
      <c r="K663" s="8"/>
      <c r="L663" s="35"/>
      <c r="M663" s="31">
        <v>5018.7</v>
      </c>
      <c r="N663" s="9">
        <v>27528.2</v>
      </c>
      <c r="O663" s="9">
        <v>573395.69999999995</v>
      </c>
      <c r="P663" s="62"/>
      <c r="S663" s="46"/>
      <c r="T663" s="46"/>
      <c r="U663" s="46"/>
      <c r="V663" s="46"/>
      <c r="W663" s="46"/>
      <c r="X663" s="46"/>
      <c r="Y663" s="46"/>
      <c r="Z663" s="46"/>
      <c r="AA663" s="46"/>
      <c r="AB663" s="46"/>
      <c r="AC663" s="46"/>
    </row>
    <row r="664" spans="1:29" s="18" customFormat="1" ht="30" x14ac:dyDescent="0.25">
      <c r="A664" s="70"/>
      <c r="B664" s="97"/>
      <c r="C664" s="35" t="s">
        <v>17</v>
      </c>
      <c r="D664" s="8">
        <f t="shared" si="263"/>
        <v>217350.7</v>
      </c>
      <c r="E664" s="8"/>
      <c r="F664" s="8"/>
      <c r="G664" s="8"/>
      <c r="H664" s="8"/>
      <c r="I664" s="8"/>
      <c r="J664" s="8"/>
      <c r="K664" s="8"/>
      <c r="L664" s="35"/>
      <c r="M664" s="32">
        <v>1800.2</v>
      </c>
      <c r="N664" s="9">
        <v>9875</v>
      </c>
      <c r="O664" s="9">
        <v>205675.5</v>
      </c>
      <c r="P664" s="62"/>
      <c r="S664" s="46"/>
      <c r="T664" s="46"/>
      <c r="U664" s="46"/>
      <c r="V664" s="46"/>
      <c r="W664" s="46"/>
      <c r="X664" s="46"/>
      <c r="Y664" s="46"/>
      <c r="Z664" s="46"/>
      <c r="AA664" s="46"/>
      <c r="AB664" s="46"/>
      <c r="AC664" s="46"/>
    </row>
    <row r="665" spans="1:29" s="18" customFormat="1" ht="30" x14ac:dyDescent="0.25">
      <c r="A665" s="71"/>
      <c r="B665" s="97"/>
      <c r="C665" s="35" t="s">
        <v>18</v>
      </c>
      <c r="D665" s="8">
        <f t="shared" si="263"/>
        <v>0</v>
      </c>
      <c r="E665" s="8"/>
      <c r="F665" s="8"/>
      <c r="G665" s="8"/>
      <c r="H665" s="8"/>
      <c r="I665" s="8"/>
      <c r="J665" s="8"/>
      <c r="K665" s="8"/>
      <c r="L665" s="35"/>
      <c r="M665" s="41"/>
      <c r="N665" s="35"/>
      <c r="O665" s="35"/>
      <c r="P665" s="22"/>
      <c r="S665" s="46"/>
      <c r="T665" s="46"/>
      <c r="U665" s="46"/>
      <c r="V665" s="46"/>
      <c r="W665" s="46"/>
      <c r="X665" s="46"/>
      <c r="Y665" s="46"/>
      <c r="Z665" s="46"/>
      <c r="AA665" s="46"/>
      <c r="AB665" s="46"/>
      <c r="AC665" s="46"/>
    </row>
    <row r="666" spans="1:29" s="18" customFormat="1" x14ac:dyDescent="0.25">
      <c r="A666" s="69" t="s">
        <v>299</v>
      </c>
      <c r="B666" s="75" t="s">
        <v>306</v>
      </c>
      <c r="C666" s="35" t="s">
        <v>14</v>
      </c>
      <c r="D666" s="8">
        <f t="shared" si="263"/>
        <v>2186000.6</v>
      </c>
      <c r="E666" s="8">
        <f>E667+E668+E669+E670</f>
        <v>0</v>
      </c>
      <c r="F666" s="8">
        <f t="shared" ref="F666:O666" si="265">F667+F668+F669+F670</f>
        <v>0</v>
      </c>
      <c r="G666" s="8">
        <f t="shared" si="265"/>
        <v>0</v>
      </c>
      <c r="H666" s="8">
        <f t="shared" si="265"/>
        <v>0</v>
      </c>
      <c r="I666" s="8">
        <f t="shared" si="265"/>
        <v>0</v>
      </c>
      <c r="J666" s="8">
        <f t="shared" si="265"/>
        <v>0</v>
      </c>
      <c r="K666" s="8">
        <f t="shared" si="265"/>
        <v>0</v>
      </c>
      <c r="L666" s="8">
        <f t="shared" si="265"/>
        <v>0</v>
      </c>
      <c r="M666" s="8">
        <f t="shared" si="265"/>
        <v>1.1000000000000001</v>
      </c>
      <c r="N666" s="8">
        <f t="shared" si="265"/>
        <v>277639.3</v>
      </c>
      <c r="O666" s="8">
        <f t="shared" si="265"/>
        <v>1908360.2</v>
      </c>
      <c r="P666" s="23"/>
      <c r="S666" s="46"/>
      <c r="T666" s="46"/>
      <c r="U666" s="46"/>
      <c r="V666" s="46"/>
      <c r="W666" s="46"/>
      <c r="X666" s="46"/>
      <c r="Y666" s="46"/>
      <c r="Z666" s="46"/>
      <c r="AA666" s="46"/>
      <c r="AB666" s="46"/>
      <c r="AC666" s="46"/>
    </row>
    <row r="667" spans="1:29" s="18" customFormat="1" ht="21" customHeight="1" x14ac:dyDescent="0.25">
      <c r="A667" s="70"/>
      <c r="B667" s="76"/>
      <c r="C667" s="35" t="s">
        <v>22</v>
      </c>
      <c r="D667" s="8">
        <f t="shared" si="263"/>
        <v>1059677.1000000001</v>
      </c>
      <c r="E667" s="8"/>
      <c r="F667" s="8"/>
      <c r="G667" s="8"/>
      <c r="H667" s="8"/>
      <c r="I667" s="8"/>
      <c r="J667" s="8"/>
      <c r="K667" s="8"/>
      <c r="L667" s="35"/>
      <c r="M667" s="31"/>
      <c r="N667" s="9">
        <v>141654.39999999999</v>
      </c>
      <c r="O667" s="9">
        <v>918022.7</v>
      </c>
      <c r="P667" s="62"/>
      <c r="S667" s="46"/>
      <c r="T667" s="46"/>
      <c r="U667" s="46"/>
      <c r="V667" s="46"/>
      <c r="W667" s="46"/>
      <c r="X667" s="46"/>
      <c r="Y667" s="46"/>
      <c r="Z667" s="46"/>
      <c r="AA667" s="46"/>
      <c r="AB667" s="46"/>
      <c r="AC667" s="46"/>
    </row>
    <row r="668" spans="1:29" s="18" customFormat="1" x14ac:dyDescent="0.25">
      <c r="A668" s="70"/>
      <c r="B668" s="76"/>
      <c r="C668" s="35" t="s">
        <v>16</v>
      </c>
      <c r="D668" s="8">
        <f t="shared" si="263"/>
        <v>828973.7</v>
      </c>
      <c r="E668" s="8"/>
      <c r="F668" s="8"/>
      <c r="G668" s="8"/>
      <c r="H668" s="8"/>
      <c r="I668" s="8"/>
      <c r="J668" s="8"/>
      <c r="K668" s="8"/>
      <c r="L668" s="35"/>
      <c r="M668" s="31">
        <v>0.8</v>
      </c>
      <c r="N668" s="9">
        <v>100084.9</v>
      </c>
      <c r="O668" s="9">
        <v>728888</v>
      </c>
      <c r="P668" s="62"/>
      <c r="S668" s="46"/>
      <c r="T668" s="46"/>
      <c r="U668" s="46"/>
      <c r="V668" s="46"/>
      <c r="W668" s="46"/>
      <c r="X668" s="46"/>
      <c r="Y668" s="46"/>
      <c r="Z668" s="46"/>
      <c r="AA668" s="46"/>
      <c r="AB668" s="46"/>
      <c r="AC668" s="46"/>
    </row>
    <row r="669" spans="1:29" s="18" customFormat="1" ht="30" x14ac:dyDescent="0.25">
      <c r="A669" s="70"/>
      <c r="B669" s="76"/>
      <c r="C669" s="35" t="s">
        <v>17</v>
      </c>
      <c r="D669" s="8">
        <f t="shared" si="263"/>
        <v>297349.8</v>
      </c>
      <c r="E669" s="8"/>
      <c r="F669" s="8"/>
      <c r="G669" s="8"/>
      <c r="H669" s="8"/>
      <c r="I669" s="8"/>
      <c r="J669" s="8"/>
      <c r="K669" s="8"/>
      <c r="L669" s="35"/>
      <c r="M669" s="32">
        <v>0.3</v>
      </c>
      <c r="N669" s="9">
        <v>35900</v>
      </c>
      <c r="O669" s="9">
        <v>261449.5</v>
      </c>
      <c r="P669" s="62"/>
      <c r="S669" s="46"/>
      <c r="T669" s="46"/>
      <c r="U669" s="46"/>
      <c r="V669" s="46"/>
      <c r="W669" s="46"/>
      <c r="X669" s="46"/>
      <c r="Y669" s="46"/>
      <c r="Z669" s="46"/>
      <c r="AA669" s="46"/>
      <c r="AB669" s="46"/>
      <c r="AC669" s="46"/>
    </row>
    <row r="670" spans="1:29" s="18" customFormat="1" ht="30" x14ac:dyDescent="0.25">
      <c r="A670" s="71"/>
      <c r="B670" s="77"/>
      <c r="C670" s="35" t="s">
        <v>18</v>
      </c>
      <c r="D670" s="8">
        <f t="shared" si="263"/>
        <v>0</v>
      </c>
      <c r="E670" s="8"/>
      <c r="F670" s="8"/>
      <c r="G670" s="8"/>
      <c r="H670" s="8"/>
      <c r="I670" s="8"/>
      <c r="J670" s="8"/>
      <c r="K670" s="8"/>
      <c r="L670" s="35"/>
      <c r="M670" s="41"/>
      <c r="N670" s="35"/>
      <c r="O670" s="35"/>
      <c r="P670" s="22"/>
      <c r="S670" s="46"/>
      <c r="T670" s="46"/>
      <c r="U670" s="46"/>
      <c r="V670" s="46"/>
      <c r="W670" s="46"/>
      <c r="X670" s="46"/>
      <c r="Y670" s="46"/>
      <c r="Z670" s="46"/>
      <c r="AA670" s="46"/>
      <c r="AB670" s="46"/>
      <c r="AC670" s="46"/>
    </row>
    <row r="671" spans="1:29" s="6" customFormat="1" x14ac:dyDescent="0.25">
      <c r="A671" s="69" t="s">
        <v>294</v>
      </c>
      <c r="B671" s="75" t="s">
        <v>206</v>
      </c>
      <c r="C671" s="35" t="s">
        <v>14</v>
      </c>
      <c r="D671" s="8">
        <f t="shared" si="263"/>
        <v>181371.22</v>
      </c>
      <c r="E671" s="8">
        <f t="shared" ref="E671:O671" si="266">E672+E673+E674+E675</f>
        <v>0</v>
      </c>
      <c r="F671" s="8">
        <f t="shared" si="266"/>
        <v>0</v>
      </c>
      <c r="G671" s="8">
        <f t="shared" si="266"/>
        <v>0</v>
      </c>
      <c r="H671" s="8">
        <f t="shared" si="266"/>
        <v>0</v>
      </c>
      <c r="I671" s="8">
        <f t="shared" si="266"/>
        <v>0</v>
      </c>
      <c r="J671" s="8">
        <f t="shared" si="266"/>
        <v>27253.03</v>
      </c>
      <c r="K671" s="8">
        <f t="shared" si="266"/>
        <v>104593.75</v>
      </c>
      <c r="L671" s="8">
        <f t="shared" si="266"/>
        <v>49524.44</v>
      </c>
      <c r="M671" s="8">
        <f t="shared" si="266"/>
        <v>0</v>
      </c>
      <c r="N671" s="8">
        <f t="shared" si="266"/>
        <v>0</v>
      </c>
      <c r="O671" s="8">
        <f t="shared" si="266"/>
        <v>0</v>
      </c>
      <c r="P671" s="23"/>
      <c r="Q671" s="18"/>
      <c r="R671" s="18"/>
      <c r="S671" s="46"/>
      <c r="T671" s="49"/>
      <c r="U671" s="49"/>
      <c r="V671" s="49"/>
      <c r="W671" s="49"/>
      <c r="X671" s="49"/>
      <c r="Y671" s="49"/>
      <c r="Z671" s="49"/>
      <c r="AA671" s="49"/>
      <c r="AB671" s="49"/>
      <c r="AC671" s="49"/>
    </row>
    <row r="672" spans="1:29" s="6" customFormat="1" x14ac:dyDescent="0.25">
      <c r="A672" s="70"/>
      <c r="B672" s="76"/>
      <c r="C672" s="35" t="s">
        <v>22</v>
      </c>
      <c r="D672" s="8">
        <f t="shared" si="263"/>
        <v>177067.23</v>
      </c>
      <c r="E672" s="8"/>
      <c r="F672" s="8"/>
      <c r="G672" s="8"/>
      <c r="H672" s="8"/>
      <c r="I672" s="8"/>
      <c r="J672" s="8">
        <v>26443.54</v>
      </c>
      <c r="K672" s="8">
        <v>102223.08</v>
      </c>
      <c r="L672" s="9">
        <v>48400.61</v>
      </c>
      <c r="M672" s="9"/>
      <c r="N672" s="9"/>
      <c r="O672" s="35"/>
      <c r="P672" s="22"/>
      <c r="Q672" s="18"/>
      <c r="R672" s="18"/>
      <c r="S672" s="46"/>
      <c r="T672" s="49"/>
      <c r="U672" s="49"/>
      <c r="V672" s="49"/>
      <c r="W672" s="49"/>
      <c r="X672" s="49"/>
      <c r="Y672" s="49"/>
      <c r="Z672" s="49"/>
      <c r="AA672" s="49"/>
      <c r="AB672" s="49"/>
      <c r="AC672" s="49"/>
    </row>
    <row r="673" spans="1:29" s="6" customFormat="1" x14ac:dyDescent="0.25">
      <c r="A673" s="70"/>
      <c r="B673" s="76"/>
      <c r="C673" s="35" t="s">
        <v>16</v>
      </c>
      <c r="D673" s="8">
        <f t="shared" si="263"/>
        <v>3613.7</v>
      </c>
      <c r="E673" s="8"/>
      <c r="F673" s="8"/>
      <c r="G673" s="8"/>
      <c r="H673" s="8"/>
      <c r="I673" s="8"/>
      <c r="J673" s="8">
        <v>539.66</v>
      </c>
      <c r="K673" s="8">
        <v>2086.19</v>
      </c>
      <c r="L673" s="9">
        <v>987.85</v>
      </c>
      <c r="M673" s="9"/>
      <c r="N673" s="9"/>
      <c r="O673" s="35"/>
      <c r="P673" s="22"/>
      <c r="Q673" s="18"/>
      <c r="R673" s="18"/>
      <c r="S673" s="46"/>
      <c r="T673" s="49"/>
      <c r="U673" s="49"/>
      <c r="V673" s="49"/>
      <c r="W673" s="49"/>
      <c r="X673" s="49"/>
      <c r="Y673" s="49"/>
      <c r="Z673" s="49"/>
      <c r="AA673" s="49"/>
      <c r="AB673" s="49"/>
      <c r="AC673" s="49"/>
    </row>
    <row r="674" spans="1:29" s="6" customFormat="1" ht="30" x14ac:dyDescent="0.25">
      <c r="A674" s="70"/>
      <c r="B674" s="76"/>
      <c r="C674" s="35" t="s">
        <v>17</v>
      </c>
      <c r="D674" s="8">
        <f t="shared" si="263"/>
        <v>690.29</v>
      </c>
      <c r="E674" s="8"/>
      <c r="F674" s="8"/>
      <c r="G674" s="8"/>
      <c r="H674" s="8"/>
      <c r="I674" s="8"/>
      <c r="J674" s="8">
        <v>269.83</v>
      </c>
      <c r="K674" s="8">
        <v>284.48</v>
      </c>
      <c r="L674" s="9">
        <v>135.97999999999999</v>
      </c>
      <c r="M674" s="9"/>
      <c r="N674" s="9"/>
      <c r="O674" s="35"/>
      <c r="P674" s="22"/>
      <c r="Q674" s="18"/>
      <c r="R674" s="18"/>
      <c r="S674" s="46"/>
      <c r="T674" s="49"/>
      <c r="U674" s="49"/>
      <c r="V674" s="49"/>
      <c r="W674" s="49"/>
      <c r="X674" s="49"/>
      <c r="Y674" s="49"/>
      <c r="Z674" s="49"/>
      <c r="AA674" s="49"/>
      <c r="AB674" s="49"/>
      <c r="AC674" s="49"/>
    </row>
    <row r="675" spans="1:29" s="6" customFormat="1" ht="30" x14ac:dyDescent="0.25">
      <c r="A675" s="71"/>
      <c r="B675" s="77"/>
      <c r="C675" s="35" t="s">
        <v>18</v>
      </c>
      <c r="D675" s="8">
        <f t="shared" si="263"/>
        <v>0</v>
      </c>
      <c r="E675" s="8"/>
      <c r="F675" s="8"/>
      <c r="G675" s="8"/>
      <c r="H675" s="8"/>
      <c r="I675" s="8"/>
      <c r="J675" s="8"/>
      <c r="K675" s="8">
        <v>0</v>
      </c>
      <c r="L675" s="35"/>
      <c r="M675" s="35"/>
      <c r="N675" s="35"/>
      <c r="O675" s="35"/>
      <c r="P675" s="22"/>
      <c r="Q675" s="18"/>
      <c r="R675" s="18"/>
      <c r="S675" s="46"/>
      <c r="T675" s="49"/>
      <c r="U675" s="49"/>
      <c r="V675" s="49"/>
      <c r="W675" s="49"/>
      <c r="X675" s="49"/>
      <c r="Y675" s="49"/>
      <c r="Z675" s="49"/>
      <c r="AA675" s="49"/>
      <c r="AB675" s="49"/>
      <c r="AC675" s="49"/>
    </row>
    <row r="676" spans="1:29" s="6" customFormat="1" x14ac:dyDescent="0.25">
      <c r="A676" s="69" t="s">
        <v>295</v>
      </c>
      <c r="B676" s="75" t="s">
        <v>207</v>
      </c>
      <c r="C676" s="35" t="s">
        <v>14</v>
      </c>
      <c r="D676" s="8">
        <f t="shared" si="263"/>
        <v>38260.870000000003</v>
      </c>
      <c r="E676" s="8">
        <f t="shared" ref="E676:O676" si="267">E677+E678+E679+E680</f>
        <v>0</v>
      </c>
      <c r="F676" s="8">
        <f t="shared" si="267"/>
        <v>0</v>
      </c>
      <c r="G676" s="8">
        <f t="shared" si="267"/>
        <v>0</v>
      </c>
      <c r="H676" s="8">
        <f t="shared" si="267"/>
        <v>0</v>
      </c>
      <c r="I676" s="8">
        <f t="shared" si="267"/>
        <v>0</v>
      </c>
      <c r="J676" s="8">
        <f t="shared" si="267"/>
        <v>0</v>
      </c>
      <c r="K676" s="8">
        <f t="shared" si="267"/>
        <v>215.19</v>
      </c>
      <c r="L676" s="8">
        <f t="shared" si="267"/>
        <v>38045.68</v>
      </c>
      <c r="M676" s="8">
        <f t="shared" si="267"/>
        <v>0</v>
      </c>
      <c r="N676" s="8">
        <f t="shared" si="267"/>
        <v>0</v>
      </c>
      <c r="O676" s="8">
        <f t="shared" si="267"/>
        <v>0</v>
      </c>
      <c r="P676" s="23"/>
      <c r="Q676" s="18"/>
      <c r="R676" s="18"/>
      <c r="S676" s="46"/>
      <c r="T676" s="49"/>
      <c r="U676" s="49"/>
      <c r="V676" s="49"/>
      <c r="W676" s="49"/>
      <c r="X676" s="49"/>
      <c r="Y676" s="49"/>
      <c r="Z676" s="49"/>
      <c r="AA676" s="49"/>
      <c r="AB676" s="49"/>
      <c r="AC676" s="49"/>
    </row>
    <row r="677" spans="1:29" s="6" customFormat="1" x14ac:dyDescent="0.25">
      <c r="A677" s="70"/>
      <c r="B677" s="76"/>
      <c r="C677" s="35" t="s">
        <v>22</v>
      </c>
      <c r="D677" s="8">
        <f t="shared" si="263"/>
        <v>37392.089999999997</v>
      </c>
      <c r="E677" s="8"/>
      <c r="F677" s="8"/>
      <c r="G677" s="8"/>
      <c r="H677" s="8"/>
      <c r="I677" s="8"/>
      <c r="J677" s="8"/>
      <c r="K677" s="8">
        <v>210.31</v>
      </c>
      <c r="L677" s="8">
        <v>37181.78</v>
      </c>
      <c r="M677" s="8"/>
      <c r="N677" s="8"/>
      <c r="O677" s="8"/>
      <c r="P677" s="23"/>
      <c r="Q677" s="18"/>
      <c r="R677" s="18"/>
      <c r="S677" s="46"/>
      <c r="T677" s="49"/>
      <c r="U677" s="49"/>
      <c r="V677" s="49"/>
      <c r="W677" s="49"/>
      <c r="X677" s="49"/>
      <c r="Y677" s="49"/>
      <c r="Z677" s="49"/>
      <c r="AA677" s="49"/>
      <c r="AB677" s="49"/>
      <c r="AC677" s="49"/>
    </row>
    <row r="678" spans="1:29" s="6" customFormat="1" x14ac:dyDescent="0.25">
      <c r="A678" s="70"/>
      <c r="B678" s="76"/>
      <c r="C678" s="35" t="s">
        <v>16</v>
      </c>
      <c r="D678" s="8">
        <f t="shared" si="263"/>
        <v>763.19</v>
      </c>
      <c r="E678" s="8"/>
      <c r="F678" s="8"/>
      <c r="G678" s="8"/>
      <c r="H678" s="8"/>
      <c r="I678" s="8"/>
      <c r="J678" s="8"/>
      <c r="K678" s="8">
        <v>4.29</v>
      </c>
      <c r="L678" s="8">
        <v>758.9</v>
      </c>
      <c r="M678" s="8"/>
      <c r="N678" s="8"/>
      <c r="O678" s="8"/>
      <c r="P678" s="23"/>
      <c r="Q678" s="18"/>
      <c r="R678" s="18"/>
      <c r="S678" s="46"/>
      <c r="T678" s="49"/>
      <c r="U678" s="49"/>
      <c r="V678" s="49"/>
      <c r="W678" s="49"/>
      <c r="X678" s="49"/>
      <c r="Y678" s="49"/>
      <c r="Z678" s="49"/>
      <c r="AA678" s="49"/>
      <c r="AB678" s="49"/>
      <c r="AC678" s="49"/>
    </row>
    <row r="679" spans="1:29" s="6" customFormat="1" ht="30" x14ac:dyDescent="0.25">
      <c r="A679" s="70"/>
      <c r="B679" s="76"/>
      <c r="C679" s="35" t="s">
        <v>17</v>
      </c>
      <c r="D679" s="8">
        <f t="shared" si="263"/>
        <v>105.59</v>
      </c>
      <c r="E679" s="8"/>
      <c r="F679" s="8"/>
      <c r="G679" s="8"/>
      <c r="H679" s="8"/>
      <c r="I679" s="8"/>
      <c r="J679" s="8"/>
      <c r="K679" s="8">
        <v>0.59</v>
      </c>
      <c r="L679" s="8">
        <v>105</v>
      </c>
      <c r="M679" s="8"/>
      <c r="N679" s="8"/>
      <c r="O679" s="8"/>
      <c r="P679" s="23"/>
      <c r="Q679" s="18"/>
      <c r="R679" s="18"/>
      <c r="S679" s="46"/>
      <c r="T679" s="49"/>
      <c r="U679" s="49"/>
      <c r="V679" s="49"/>
      <c r="W679" s="49"/>
      <c r="X679" s="49"/>
      <c r="Y679" s="49"/>
      <c r="Z679" s="49"/>
      <c r="AA679" s="49"/>
      <c r="AB679" s="49"/>
      <c r="AC679" s="49"/>
    </row>
    <row r="680" spans="1:29" s="6" customFormat="1" ht="30" x14ac:dyDescent="0.25">
      <c r="A680" s="71"/>
      <c r="B680" s="77"/>
      <c r="C680" s="35" t="s">
        <v>18</v>
      </c>
      <c r="D680" s="8">
        <f t="shared" si="263"/>
        <v>0</v>
      </c>
      <c r="E680" s="8"/>
      <c r="F680" s="8"/>
      <c r="G680" s="8"/>
      <c r="H680" s="8"/>
      <c r="I680" s="8"/>
      <c r="J680" s="8"/>
      <c r="K680" s="8">
        <v>0</v>
      </c>
      <c r="L680" s="8"/>
      <c r="M680" s="8"/>
      <c r="N680" s="8"/>
      <c r="O680" s="8"/>
      <c r="P680" s="23"/>
      <c r="Q680" s="18"/>
      <c r="R680" s="18"/>
      <c r="S680" s="46"/>
      <c r="T680" s="49"/>
      <c r="U680" s="49"/>
      <c r="V680" s="49"/>
      <c r="W680" s="49"/>
      <c r="X680" s="49"/>
      <c r="Y680" s="49"/>
      <c r="Z680" s="49"/>
      <c r="AA680" s="49"/>
      <c r="AB680" s="49"/>
      <c r="AC680" s="49"/>
    </row>
    <row r="681" spans="1:29" s="6" customFormat="1" x14ac:dyDescent="0.25">
      <c r="A681" s="69" t="s">
        <v>296</v>
      </c>
      <c r="B681" s="75" t="s">
        <v>252</v>
      </c>
      <c r="C681" s="35" t="s">
        <v>14</v>
      </c>
      <c r="D681" s="8">
        <f t="shared" si="263"/>
        <v>63196.44</v>
      </c>
      <c r="E681" s="8">
        <f t="shared" ref="E681:O681" si="268">E682+E683+E684+E685</f>
        <v>0</v>
      </c>
      <c r="F681" s="8">
        <f t="shared" si="268"/>
        <v>0</v>
      </c>
      <c r="G681" s="8">
        <f t="shared" si="268"/>
        <v>0</v>
      </c>
      <c r="H681" s="8">
        <f t="shared" si="268"/>
        <v>0</v>
      </c>
      <c r="I681" s="8">
        <f t="shared" si="268"/>
        <v>0</v>
      </c>
      <c r="J681" s="8">
        <f t="shared" si="268"/>
        <v>0</v>
      </c>
      <c r="K681" s="8">
        <f t="shared" si="268"/>
        <v>0</v>
      </c>
      <c r="L681" s="8">
        <f t="shared" si="268"/>
        <v>0</v>
      </c>
      <c r="M681" s="8">
        <f t="shared" si="268"/>
        <v>63196.44</v>
      </c>
      <c r="N681" s="8">
        <f t="shared" si="268"/>
        <v>0</v>
      </c>
      <c r="O681" s="8">
        <f t="shared" si="268"/>
        <v>0</v>
      </c>
      <c r="P681" s="23"/>
      <c r="Q681" s="18"/>
      <c r="R681" s="18"/>
      <c r="S681" s="46"/>
      <c r="T681" s="49"/>
      <c r="U681" s="49"/>
      <c r="V681" s="49"/>
      <c r="W681" s="49"/>
      <c r="X681" s="49"/>
      <c r="Y681" s="49"/>
      <c r="Z681" s="49"/>
      <c r="AA681" s="49"/>
      <c r="AB681" s="49"/>
      <c r="AC681" s="49"/>
    </row>
    <row r="682" spans="1:29" s="6" customFormat="1" ht="26.25" customHeight="1" x14ac:dyDescent="0.25">
      <c r="A682" s="70"/>
      <c r="B682" s="76"/>
      <c r="C682" s="35" t="s">
        <v>22</v>
      </c>
      <c r="D682" s="8">
        <f t="shared" si="263"/>
        <v>53330.7</v>
      </c>
      <c r="E682" s="8"/>
      <c r="F682" s="8"/>
      <c r="G682" s="8"/>
      <c r="H682" s="8"/>
      <c r="I682" s="8"/>
      <c r="J682" s="8"/>
      <c r="K682" s="8"/>
      <c r="L682" s="8"/>
      <c r="M682" s="31">
        <v>53330.7</v>
      </c>
      <c r="N682" s="8"/>
      <c r="O682" s="8"/>
      <c r="P682" s="23"/>
      <c r="Q682" s="18"/>
      <c r="R682" s="18"/>
      <c r="S682" s="46"/>
      <c r="T682" s="49"/>
      <c r="U682" s="49"/>
      <c r="V682" s="49"/>
      <c r="W682" s="49"/>
      <c r="X682" s="49"/>
      <c r="Y682" s="49"/>
      <c r="Z682" s="49"/>
      <c r="AA682" s="49"/>
      <c r="AB682" s="49"/>
      <c r="AC682" s="49"/>
    </row>
    <row r="683" spans="1:29" s="6" customFormat="1" ht="27.75" customHeight="1" x14ac:dyDescent="0.25">
      <c r="A683" s="70"/>
      <c r="B683" s="76"/>
      <c r="C683" s="35" t="s">
        <v>16</v>
      </c>
      <c r="D683" s="8">
        <f t="shared" si="263"/>
        <v>8681.74</v>
      </c>
      <c r="E683" s="8"/>
      <c r="F683" s="8"/>
      <c r="G683" s="8"/>
      <c r="H683" s="8"/>
      <c r="I683" s="8"/>
      <c r="J683" s="8"/>
      <c r="K683" s="8"/>
      <c r="L683" s="8"/>
      <c r="M683" s="31">
        <v>8681.74</v>
      </c>
      <c r="N683" s="8"/>
      <c r="O683" s="8"/>
      <c r="P683" s="23"/>
      <c r="Q683" s="18"/>
      <c r="R683" s="18"/>
      <c r="S683" s="46"/>
      <c r="T683" s="49"/>
      <c r="U683" s="49"/>
      <c r="V683" s="49"/>
      <c r="W683" s="49"/>
      <c r="X683" s="49"/>
      <c r="Y683" s="49"/>
      <c r="Z683" s="49"/>
      <c r="AA683" s="49"/>
      <c r="AB683" s="49"/>
      <c r="AC683" s="49"/>
    </row>
    <row r="684" spans="1:29" s="6" customFormat="1" ht="30" x14ac:dyDescent="0.25">
      <c r="A684" s="70"/>
      <c r="B684" s="76"/>
      <c r="C684" s="35" t="s">
        <v>17</v>
      </c>
      <c r="D684" s="8">
        <f t="shared" si="263"/>
        <v>1184</v>
      </c>
      <c r="E684" s="8"/>
      <c r="F684" s="8"/>
      <c r="G684" s="8"/>
      <c r="H684" s="8"/>
      <c r="I684" s="8"/>
      <c r="J684" s="8"/>
      <c r="K684" s="8"/>
      <c r="L684" s="8"/>
      <c r="M684" s="32">
        <v>1184</v>
      </c>
      <c r="N684" s="8"/>
      <c r="O684" s="8"/>
      <c r="P684" s="23"/>
      <c r="Q684" s="18"/>
      <c r="R684" s="18"/>
      <c r="S684" s="46"/>
      <c r="T684" s="49"/>
      <c r="U684" s="49"/>
      <c r="V684" s="49"/>
      <c r="W684" s="49"/>
      <c r="X684" s="49"/>
      <c r="Y684" s="49"/>
      <c r="Z684" s="49"/>
      <c r="AA684" s="49"/>
      <c r="AB684" s="49"/>
      <c r="AC684" s="49"/>
    </row>
    <row r="685" spans="1:29" s="6" customFormat="1" ht="30" x14ac:dyDescent="0.25">
      <c r="A685" s="71"/>
      <c r="B685" s="77"/>
      <c r="C685" s="35" t="s">
        <v>18</v>
      </c>
      <c r="D685" s="8">
        <f t="shared" si="263"/>
        <v>0</v>
      </c>
      <c r="E685" s="8"/>
      <c r="F685" s="8"/>
      <c r="G685" s="8"/>
      <c r="H685" s="8"/>
      <c r="I685" s="8"/>
      <c r="J685" s="8"/>
      <c r="K685" s="8"/>
      <c r="L685" s="8"/>
      <c r="M685" s="41"/>
      <c r="N685" s="8"/>
      <c r="O685" s="8"/>
      <c r="P685" s="23"/>
      <c r="Q685" s="18"/>
      <c r="R685" s="18"/>
      <c r="S685" s="46"/>
      <c r="T685" s="49"/>
      <c r="U685" s="49"/>
      <c r="V685" s="49"/>
      <c r="W685" s="49"/>
      <c r="X685" s="49"/>
      <c r="Y685" s="49"/>
      <c r="Z685" s="49"/>
      <c r="AA685" s="49"/>
      <c r="AB685" s="49"/>
      <c r="AC685" s="49"/>
    </row>
    <row r="686" spans="1:29" s="6" customFormat="1" x14ac:dyDescent="0.25">
      <c r="A686" s="69" t="s">
        <v>312</v>
      </c>
      <c r="B686" s="75" t="s">
        <v>313</v>
      </c>
      <c r="C686" s="35" t="s">
        <v>14</v>
      </c>
      <c r="D686" s="8">
        <f t="shared" si="263"/>
        <v>123156.84</v>
      </c>
      <c r="E686" s="8">
        <f t="shared" ref="E686:O686" si="269">E687+E688+E689+E690</f>
        <v>0</v>
      </c>
      <c r="F686" s="8">
        <f t="shared" si="269"/>
        <v>0</v>
      </c>
      <c r="G686" s="8">
        <f t="shared" si="269"/>
        <v>0</v>
      </c>
      <c r="H686" s="8">
        <f t="shared" si="269"/>
        <v>0</v>
      </c>
      <c r="I686" s="8">
        <f t="shared" si="269"/>
        <v>0</v>
      </c>
      <c r="J686" s="8">
        <f t="shared" si="269"/>
        <v>0</v>
      </c>
      <c r="K686" s="8">
        <f t="shared" si="269"/>
        <v>0</v>
      </c>
      <c r="L686" s="8">
        <f t="shared" si="269"/>
        <v>0</v>
      </c>
      <c r="M686" s="8">
        <f t="shared" si="269"/>
        <v>16905.54</v>
      </c>
      <c r="N686" s="8">
        <f t="shared" si="269"/>
        <v>53506</v>
      </c>
      <c r="O686" s="8">
        <f t="shared" si="269"/>
        <v>52745.3</v>
      </c>
      <c r="P686" s="23"/>
      <c r="Q686" s="18"/>
      <c r="R686" s="18"/>
      <c r="S686" s="46"/>
      <c r="T686" s="49"/>
      <c r="U686" s="49"/>
      <c r="V686" s="49"/>
      <c r="W686" s="49"/>
      <c r="X686" s="49"/>
      <c r="Y686" s="49"/>
      <c r="Z686" s="49"/>
      <c r="AA686" s="49"/>
      <c r="AB686" s="49"/>
      <c r="AC686" s="49"/>
    </row>
    <row r="687" spans="1:29" s="6" customFormat="1" x14ac:dyDescent="0.25">
      <c r="A687" s="70"/>
      <c r="B687" s="76"/>
      <c r="C687" s="35" t="s">
        <v>22</v>
      </c>
      <c r="D687" s="8">
        <f t="shared" si="263"/>
        <v>120693.69</v>
      </c>
      <c r="E687" s="8"/>
      <c r="F687" s="8"/>
      <c r="G687" s="8"/>
      <c r="H687" s="8"/>
      <c r="I687" s="8"/>
      <c r="J687" s="8"/>
      <c r="K687" s="8"/>
      <c r="L687" s="8"/>
      <c r="M687" s="31">
        <v>16567.419999999998</v>
      </c>
      <c r="N687" s="8">
        <v>52435.88</v>
      </c>
      <c r="O687" s="8">
        <v>51690.39</v>
      </c>
      <c r="P687" s="23"/>
      <c r="Q687" s="18"/>
      <c r="R687" s="18"/>
      <c r="S687" s="46"/>
      <c r="T687" s="49"/>
      <c r="U687" s="49"/>
      <c r="V687" s="49"/>
      <c r="W687" s="49"/>
      <c r="X687" s="49"/>
      <c r="Y687" s="49"/>
      <c r="Z687" s="49"/>
      <c r="AA687" s="49"/>
      <c r="AB687" s="49"/>
      <c r="AC687" s="49"/>
    </row>
    <row r="688" spans="1:29" s="6" customFormat="1" x14ac:dyDescent="0.25">
      <c r="A688" s="70"/>
      <c r="B688" s="76"/>
      <c r="C688" s="35" t="s">
        <v>16</v>
      </c>
      <c r="D688" s="8">
        <f t="shared" si="263"/>
        <v>2463.15</v>
      </c>
      <c r="E688" s="8"/>
      <c r="F688" s="8"/>
      <c r="G688" s="8"/>
      <c r="H688" s="8"/>
      <c r="I688" s="8"/>
      <c r="J688" s="8"/>
      <c r="K688" s="8"/>
      <c r="L688" s="8"/>
      <c r="M688" s="31">
        <v>338.12</v>
      </c>
      <c r="N688" s="8">
        <v>1070.1199999999999</v>
      </c>
      <c r="O688" s="8">
        <v>1054.9100000000001</v>
      </c>
      <c r="P688" s="23"/>
      <c r="Q688" s="18"/>
      <c r="R688" s="18"/>
      <c r="S688" s="46"/>
      <c r="T688" s="49"/>
      <c r="U688" s="49"/>
      <c r="V688" s="49"/>
      <c r="W688" s="49"/>
      <c r="X688" s="49"/>
      <c r="Y688" s="49"/>
      <c r="Z688" s="49"/>
      <c r="AA688" s="49"/>
      <c r="AB688" s="49"/>
      <c r="AC688" s="49"/>
    </row>
    <row r="689" spans="1:29" s="6" customFormat="1" ht="30" x14ac:dyDescent="0.25">
      <c r="A689" s="70"/>
      <c r="B689" s="76"/>
      <c r="C689" s="35" t="s">
        <v>17</v>
      </c>
      <c r="D689" s="8">
        <f t="shared" si="263"/>
        <v>0</v>
      </c>
      <c r="E689" s="8"/>
      <c r="F689" s="8"/>
      <c r="G689" s="8"/>
      <c r="H689" s="8"/>
      <c r="I689" s="8"/>
      <c r="J689" s="8"/>
      <c r="K689" s="8"/>
      <c r="L689" s="8"/>
      <c r="M689" s="32"/>
      <c r="N689" s="8"/>
      <c r="O689" s="8"/>
      <c r="P689" s="23"/>
      <c r="Q689" s="18"/>
      <c r="R689" s="18"/>
      <c r="S689" s="46"/>
      <c r="T689" s="49"/>
      <c r="U689" s="49"/>
      <c r="V689" s="49"/>
      <c r="W689" s="49"/>
      <c r="X689" s="49"/>
      <c r="Y689" s="49"/>
      <c r="Z689" s="49"/>
      <c r="AA689" s="49"/>
      <c r="AB689" s="49"/>
      <c r="AC689" s="49"/>
    </row>
    <row r="690" spans="1:29" s="6" customFormat="1" ht="30" x14ac:dyDescent="0.25">
      <c r="A690" s="71"/>
      <c r="B690" s="77"/>
      <c r="C690" s="35" t="s">
        <v>18</v>
      </c>
      <c r="D690" s="8">
        <f t="shared" si="263"/>
        <v>0</v>
      </c>
      <c r="E690" s="8"/>
      <c r="F690" s="8"/>
      <c r="G690" s="8"/>
      <c r="H690" s="8"/>
      <c r="I690" s="8"/>
      <c r="J690" s="8"/>
      <c r="K690" s="8"/>
      <c r="L690" s="8"/>
      <c r="M690" s="41"/>
      <c r="N690" s="8"/>
      <c r="O690" s="8"/>
      <c r="P690" s="23"/>
      <c r="Q690" s="18"/>
      <c r="R690" s="18"/>
      <c r="S690" s="46"/>
      <c r="T690" s="49"/>
      <c r="U690" s="49"/>
      <c r="V690" s="49"/>
      <c r="W690" s="49"/>
      <c r="X690" s="49"/>
      <c r="Y690" s="49"/>
      <c r="Z690" s="49"/>
      <c r="AA690" s="49"/>
      <c r="AB690" s="49"/>
      <c r="AC690" s="49"/>
    </row>
    <row r="691" spans="1:29" s="6" customFormat="1" ht="24.75" customHeight="1" x14ac:dyDescent="0.25">
      <c r="A691" s="98" t="s">
        <v>208</v>
      </c>
      <c r="B691" s="75" t="s">
        <v>209</v>
      </c>
      <c r="C691" s="35" t="s">
        <v>14</v>
      </c>
      <c r="D691" s="8">
        <f t="shared" si="263"/>
        <v>82216.600000000006</v>
      </c>
      <c r="E691" s="8">
        <f t="shared" ref="E691:O691" si="270">E692+E693+E694+E695</f>
        <v>8987.7999999999993</v>
      </c>
      <c r="F691" s="8">
        <f t="shared" si="270"/>
        <v>3823</v>
      </c>
      <c r="G691" s="8">
        <f t="shared" si="270"/>
        <v>3778</v>
      </c>
      <c r="H691" s="8">
        <f t="shared" si="270"/>
        <v>1972</v>
      </c>
      <c r="I691" s="8">
        <f t="shared" si="270"/>
        <v>2728</v>
      </c>
      <c r="J691" s="8">
        <f t="shared" si="270"/>
        <v>10980.9</v>
      </c>
      <c r="K691" s="8">
        <f t="shared" si="270"/>
        <v>1388.2</v>
      </c>
      <c r="L691" s="8">
        <f t="shared" si="270"/>
        <v>19669.8</v>
      </c>
      <c r="M691" s="8">
        <f t="shared" si="270"/>
        <v>24892.9</v>
      </c>
      <c r="N691" s="8">
        <f t="shared" si="270"/>
        <v>1998</v>
      </c>
      <c r="O691" s="8">
        <f t="shared" si="270"/>
        <v>1998</v>
      </c>
      <c r="P691" s="23"/>
      <c r="Q691" s="18"/>
      <c r="R691" s="18"/>
      <c r="S691" s="50"/>
      <c r="T691" s="52"/>
      <c r="U691" s="49"/>
      <c r="V691" s="29" t="s">
        <v>327</v>
      </c>
      <c r="W691" s="49"/>
      <c r="X691" s="49"/>
      <c r="Y691" s="49"/>
      <c r="Z691" s="49"/>
      <c r="AA691" s="49"/>
      <c r="AB691" s="49"/>
      <c r="AC691" s="49"/>
    </row>
    <row r="692" spans="1:29" s="6" customFormat="1" ht="27.75" customHeight="1" x14ac:dyDescent="0.25">
      <c r="A692" s="99"/>
      <c r="B692" s="76"/>
      <c r="C692" s="35" t="s">
        <v>22</v>
      </c>
      <c r="D692" s="8">
        <f t="shared" si="263"/>
        <v>0</v>
      </c>
      <c r="E692" s="8">
        <f>E697+E702+E707</f>
        <v>0</v>
      </c>
      <c r="F692" s="8">
        <f t="shared" ref="F692:O692" si="271">F697+F702+F707</f>
        <v>0</v>
      </c>
      <c r="G692" s="8">
        <f t="shared" si="271"/>
        <v>0</v>
      </c>
      <c r="H692" s="8">
        <f t="shared" si="271"/>
        <v>0</v>
      </c>
      <c r="I692" s="8">
        <f t="shared" si="271"/>
        <v>0</v>
      </c>
      <c r="J692" s="8">
        <f t="shared" si="271"/>
        <v>0</v>
      </c>
      <c r="K692" s="8">
        <f t="shared" si="271"/>
        <v>0</v>
      </c>
      <c r="L692" s="8">
        <f t="shared" si="271"/>
        <v>0</v>
      </c>
      <c r="M692" s="8">
        <f t="shared" si="271"/>
        <v>0</v>
      </c>
      <c r="N692" s="8">
        <f t="shared" si="271"/>
        <v>0</v>
      </c>
      <c r="O692" s="8">
        <f t="shared" si="271"/>
        <v>0</v>
      </c>
      <c r="P692" s="23"/>
      <c r="Q692" s="18" t="s">
        <v>318</v>
      </c>
      <c r="R692" s="18"/>
      <c r="S692" s="50"/>
      <c r="T692" s="52"/>
      <c r="U692" s="49" t="s">
        <v>320</v>
      </c>
      <c r="V692" s="30">
        <f>D692+[2]Лист1!$D$390</f>
        <v>0</v>
      </c>
      <c r="W692" s="49"/>
      <c r="X692" s="49"/>
      <c r="Y692" s="49"/>
      <c r="Z692" s="49"/>
      <c r="AA692" s="49"/>
      <c r="AB692" s="49"/>
      <c r="AC692" s="49"/>
    </row>
    <row r="693" spans="1:29" s="6" customFormat="1" ht="24" customHeight="1" x14ac:dyDescent="0.25">
      <c r="A693" s="99"/>
      <c r="B693" s="76"/>
      <c r="C693" s="24" t="s">
        <v>16</v>
      </c>
      <c r="D693" s="8">
        <f t="shared" si="263"/>
        <v>205.8</v>
      </c>
      <c r="E693" s="8">
        <f>E698+E703+E708</f>
        <v>105.8</v>
      </c>
      <c r="F693" s="8">
        <f t="shared" ref="F693:O693" si="272">F698+F703+F708</f>
        <v>0</v>
      </c>
      <c r="G693" s="8">
        <f t="shared" si="272"/>
        <v>100</v>
      </c>
      <c r="H693" s="8">
        <f t="shared" si="272"/>
        <v>0</v>
      </c>
      <c r="I693" s="8">
        <f t="shared" si="272"/>
        <v>0</v>
      </c>
      <c r="J693" s="8">
        <f t="shared" si="272"/>
        <v>0</v>
      </c>
      <c r="K693" s="8">
        <f t="shared" si="272"/>
        <v>0</v>
      </c>
      <c r="L693" s="8">
        <f t="shared" si="272"/>
        <v>0</v>
      </c>
      <c r="M693" s="8">
        <f t="shared" si="272"/>
        <v>0</v>
      </c>
      <c r="N693" s="8">
        <f t="shared" si="272"/>
        <v>0</v>
      </c>
      <c r="O693" s="8">
        <f t="shared" si="272"/>
        <v>0</v>
      </c>
      <c r="P693" s="23"/>
      <c r="Q693" s="56">
        <v>2022</v>
      </c>
      <c r="R693" s="56">
        <v>2023</v>
      </c>
      <c r="S693" s="57">
        <v>2024</v>
      </c>
      <c r="T693" s="52"/>
      <c r="U693" s="49" t="s">
        <v>321</v>
      </c>
      <c r="V693" s="30">
        <f>D693+[2]Лист1!$D$391</f>
        <v>205.8</v>
      </c>
      <c r="W693" s="49"/>
      <c r="X693" s="49"/>
      <c r="Y693" s="49"/>
      <c r="Z693" s="49"/>
      <c r="AA693" s="49"/>
      <c r="AB693" s="49"/>
      <c r="AC693" s="49"/>
    </row>
    <row r="694" spans="1:29" s="6" customFormat="1" ht="30" x14ac:dyDescent="0.25">
      <c r="A694" s="99"/>
      <c r="B694" s="76"/>
      <c r="C694" s="24" t="s">
        <v>17</v>
      </c>
      <c r="D694" s="8">
        <f t="shared" si="263"/>
        <v>82010.8</v>
      </c>
      <c r="E694" s="8">
        <f>E699+E704+E709</f>
        <v>8882</v>
      </c>
      <c r="F694" s="8">
        <f t="shared" ref="F694:O694" si="273">F699+F704+F709</f>
        <v>3823</v>
      </c>
      <c r="G694" s="8">
        <f t="shared" si="273"/>
        <v>3678</v>
      </c>
      <c r="H694" s="8">
        <f t="shared" si="273"/>
        <v>1972</v>
      </c>
      <c r="I694" s="8">
        <f t="shared" si="273"/>
        <v>2728</v>
      </c>
      <c r="J694" s="8">
        <f t="shared" si="273"/>
        <v>10980.9</v>
      </c>
      <c r="K694" s="8">
        <f t="shared" si="273"/>
        <v>1388.2</v>
      </c>
      <c r="L694" s="8">
        <f t="shared" si="273"/>
        <v>19669.8</v>
      </c>
      <c r="M694" s="8">
        <f t="shared" si="273"/>
        <v>24892.9</v>
      </c>
      <c r="N694" s="8">
        <f t="shared" si="273"/>
        <v>1998</v>
      </c>
      <c r="O694" s="8">
        <f t="shared" si="273"/>
        <v>1998</v>
      </c>
      <c r="P694" s="23"/>
      <c r="Q694" s="57">
        <f>M694</f>
        <v>24892.9</v>
      </c>
      <c r="R694" s="57">
        <f t="shared" ref="R694:S694" si="274">N694</f>
        <v>1998</v>
      </c>
      <c r="S694" s="57">
        <f t="shared" si="274"/>
        <v>1998</v>
      </c>
      <c r="T694" s="52"/>
      <c r="U694" s="49" t="s">
        <v>322</v>
      </c>
      <c r="V694" s="30">
        <f>D694+[2]Лист1!$D$392</f>
        <v>93998.8</v>
      </c>
      <c r="W694" s="49"/>
      <c r="X694" s="49"/>
      <c r="Y694" s="49"/>
      <c r="Z694" s="49"/>
      <c r="AA694" s="49"/>
      <c r="AB694" s="49"/>
      <c r="AC694" s="49"/>
    </row>
    <row r="695" spans="1:29" s="6" customFormat="1" ht="30" x14ac:dyDescent="0.25">
      <c r="A695" s="100"/>
      <c r="B695" s="77"/>
      <c r="C695" s="24" t="s">
        <v>18</v>
      </c>
      <c r="D695" s="8">
        <f t="shared" si="263"/>
        <v>0</v>
      </c>
      <c r="E695" s="8">
        <f>E700+E705+E710</f>
        <v>0</v>
      </c>
      <c r="F695" s="8">
        <f t="shared" ref="F695:O695" si="275">F700+F705+F710</f>
        <v>0</v>
      </c>
      <c r="G695" s="8">
        <f t="shared" si="275"/>
        <v>0</v>
      </c>
      <c r="H695" s="8">
        <f t="shared" si="275"/>
        <v>0</v>
      </c>
      <c r="I695" s="8">
        <f t="shared" si="275"/>
        <v>0</v>
      </c>
      <c r="J695" s="8">
        <f t="shared" si="275"/>
        <v>0</v>
      </c>
      <c r="K695" s="8">
        <f t="shared" si="275"/>
        <v>0</v>
      </c>
      <c r="L695" s="8">
        <f t="shared" si="275"/>
        <v>0</v>
      </c>
      <c r="M695" s="8">
        <f t="shared" si="275"/>
        <v>0</v>
      </c>
      <c r="N695" s="8">
        <f t="shared" si="275"/>
        <v>0</v>
      </c>
      <c r="O695" s="8">
        <f t="shared" si="275"/>
        <v>0</v>
      </c>
      <c r="P695" s="23"/>
      <c r="Q695" s="18"/>
      <c r="R695" s="18"/>
      <c r="S695" s="50"/>
      <c r="T695" s="52"/>
      <c r="U695" s="49" t="s">
        <v>323</v>
      </c>
      <c r="V695" s="30">
        <f>D695+[2]Лист1!$D$393</f>
        <v>0</v>
      </c>
      <c r="W695" s="49"/>
      <c r="X695" s="49"/>
      <c r="Y695" s="49"/>
      <c r="Z695" s="49"/>
      <c r="AA695" s="49"/>
      <c r="AB695" s="49"/>
      <c r="AC695" s="49"/>
    </row>
    <row r="696" spans="1:29" s="6" customFormat="1" ht="24.75" customHeight="1" x14ac:dyDescent="0.25">
      <c r="A696" s="78" t="s">
        <v>210</v>
      </c>
      <c r="B696" s="81" t="s">
        <v>247</v>
      </c>
      <c r="C696" s="35" t="s">
        <v>14</v>
      </c>
      <c r="D696" s="8">
        <f t="shared" si="263"/>
        <v>64320.2</v>
      </c>
      <c r="E696" s="8">
        <f t="shared" ref="E696:O696" si="276">E697+E698+E699+E700</f>
        <v>3970.3</v>
      </c>
      <c r="F696" s="8">
        <f t="shared" si="276"/>
        <v>2217</v>
      </c>
      <c r="G696" s="8">
        <f t="shared" si="276"/>
        <v>2818</v>
      </c>
      <c r="H696" s="8">
        <f t="shared" si="276"/>
        <v>875</v>
      </c>
      <c r="I696" s="8">
        <f t="shared" si="276"/>
        <v>1511</v>
      </c>
      <c r="J696" s="8">
        <f t="shared" si="276"/>
        <v>9728.4</v>
      </c>
      <c r="K696" s="8">
        <f t="shared" si="276"/>
        <v>673.3</v>
      </c>
      <c r="L696" s="8">
        <f t="shared" si="276"/>
        <v>18435.3</v>
      </c>
      <c r="M696" s="8">
        <f t="shared" si="276"/>
        <v>22631.9</v>
      </c>
      <c r="N696" s="8">
        <f t="shared" si="276"/>
        <v>730</v>
      </c>
      <c r="O696" s="8">
        <f t="shared" si="276"/>
        <v>730</v>
      </c>
      <c r="P696" s="23"/>
      <c r="Q696" s="18"/>
      <c r="R696" s="18"/>
      <c r="S696" s="46"/>
      <c r="T696" s="49"/>
      <c r="U696" s="49"/>
      <c r="V696" s="52">
        <f>SUM(V692:V695)</f>
        <v>94204.6</v>
      </c>
      <c r="W696" s="49"/>
      <c r="X696" s="49"/>
      <c r="Y696" s="49"/>
      <c r="Z696" s="49"/>
      <c r="AA696" s="49"/>
      <c r="AB696" s="49"/>
      <c r="AC696" s="49"/>
    </row>
    <row r="697" spans="1:29" s="6" customFormat="1" ht="24.75" customHeight="1" x14ac:dyDescent="0.25">
      <c r="A697" s="79"/>
      <c r="B697" s="82"/>
      <c r="C697" s="35" t="s">
        <v>22</v>
      </c>
      <c r="D697" s="8">
        <f t="shared" si="263"/>
        <v>0</v>
      </c>
      <c r="E697" s="8"/>
      <c r="F697" s="8"/>
      <c r="G697" s="8"/>
      <c r="H697" s="8"/>
      <c r="I697" s="8"/>
      <c r="J697" s="8"/>
      <c r="K697" s="8">
        <v>0</v>
      </c>
      <c r="L697" s="35"/>
      <c r="M697" s="35"/>
      <c r="N697" s="35"/>
      <c r="O697" s="35"/>
      <c r="P697" s="22"/>
      <c r="Q697" s="18"/>
      <c r="R697" s="18"/>
      <c r="S697" s="46"/>
      <c r="T697" s="49"/>
      <c r="U697" s="49"/>
      <c r="V697" s="52">
        <f>D691+[2]Лист1!$D$389</f>
        <v>94204.6</v>
      </c>
      <c r="W697" s="49"/>
      <c r="X697" s="49"/>
      <c r="Y697" s="49"/>
      <c r="Z697" s="49"/>
      <c r="AA697" s="49"/>
      <c r="AB697" s="49"/>
      <c r="AC697" s="49"/>
    </row>
    <row r="698" spans="1:29" s="6" customFormat="1" ht="23.25" customHeight="1" x14ac:dyDescent="0.25">
      <c r="A698" s="79"/>
      <c r="B698" s="82"/>
      <c r="C698" s="24" t="s">
        <v>16</v>
      </c>
      <c r="D698" s="8">
        <f t="shared" si="263"/>
        <v>131.80000000000001</v>
      </c>
      <c r="E698" s="8">
        <v>31.8</v>
      </c>
      <c r="F698" s="8"/>
      <c r="G698" s="8">
        <v>100</v>
      </c>
      <c r="H698" s="8"/>
      <c r="I698" s="8"/>
      <c r="J698" s="8"/>
      <c r="K698" s="8">
        <v>0</v>
      </c>
      <c r="L698" s="35"/>
      <c r="M698" s="35"/>
      <c r="N698" s="35"/>
      <c r="O698" s="35"/>
      <c r="P698" s="22"/>
      <c r="Q698" s="18"/>
      <c r="R698" s="18"/>
      <c r="S698" s="46"/>
      <c r="T698" s="49"/>
      <c r="U698" s="49"/>
      <c r="V698" s="65">
        <f>V696-V697</f>
        <v>0</v>
      </c>
      <c r="W698" s="49"/>
      <c r="X698" s="49"/>
      <c r="Y698" s="49"/>
      <c r="Z698" s="49"/>
      <c r="AA698" s="49"/>
      <c r="AB698" s="49"/>
      <c r="AC698" s="49"/>
    </row>
    <row r="699" spans="1:29" s="6" customFormat="1" ht="36.75" customHeight="1" x14ac:dyDescent="0.25">
      <c r="A699" s="79"/>
      <c r="B699" s="82"/>
      <c r="C699" s="24" t="s">
        <v>17</v>
      </c>
      <c r="D699" s="8">
        <f t="shared" si="263"/>
        <v>64188.4</v>
      </c>
      <c r="E699" s="8">
        <v>3938.5</v>
      </c>
      <c r="F699" s="8">
        <v>2217</v>
      </c>
      <c r="G699" s="8">
        <v>2718</v>
      </c>
      <c r="H699" s="8">
        <v>875</v>
      </c>
      <c r="I699" s="8">
        <v>1511</v>
      </c>
      <c r="J699" s="8">
        <v>9728.4</v>
      </c>
      <c r="K699" s="8">
        <v>673.3</v>
      </c>
      <c r="L699" s="8">
        <v>18435.3</v>
      </c>
      <c r="M699" s="8">
        <v>22631.9</v>
      </c>
      <c r="N699" s="8">
        <v>730</v>
      </c>
      <c r="O699" s="8">
        <v>730</v>
      </c>
      <c r="P699" s="23"/>
      <c r="Q699" s="18"/>
      <c r="R699" s="18"/>
      <c r="S699" s="46"/>
      <c r="T699" s="49"/>
      <c r="U699" s="49"/>
      <c r="V699" s="49"/>
      <c r="W699" s="49"/>
      <c r="X699" s="49"/>
      <c r="Y699" s="49"/>
      <c r="Z699" s="49"/>
      <c r="AA699" s="49"/>
      <c r="AB699" s="49"/>
      <c r="AC699" s="49"/>
    </row>
    <row r="700" spans="1:29" s="6" customFormat="1" ht="36.75" customHeight="1" x14ac:dyDescent="0.25">
      <c r="A700" s="80"/>
      <c r="B700" s="83"/>
      <c r="C700" s="24" t="s">
        <v>18</v>
      </c>
      <c r="D700" s="8">
        <f t="shared" si="263"/>
        <v>0</v>
      </c>
      <c r="E700" s="8"/>
      <c r="F700" s="8"/>
      <c r="G700" s="8"/>
      <c r="H700" s="8"/>
      <c r="I700" s="8"/>
      <c r="J700" s="8"/>
      <c r="K700" s="8">
        <v>0</v>
      </c>
      <c r="L700" s="35"/>
      <c r="M700" s="41"/>
      <c r="N700" s="35"/>
      <c r="O700" s="35"/>
      <c r="P700" s="22"/>
      <c r="Q700" s="18"/>
      <c r="R700" s="18"/>
      <c r="S700" s="46"/>
      <c r="T700" s="49"/>
      <c r="U700" s="49"/>
      <c r="V700" s="49"/>
      <c r="W700" s="49"/>
      <c r="X700" s="49"/>
      <c r="Y700" s="49"/>
      <c r="Z700" s="49"/>
      <c r="AA700" s="49"/>
      <c r="AB700" s="49"/>
      <c r="AC700" s="49"/>
    </row>
    <row r="701" spans="1:29" s="6" customFormat="1" ht="36" customHeight="1" x14ac:dyDescent="0.25">
      <c r="A701" s="69" t="s">
        <v>211</v>
      </c>
      <c r="B701" s="101" t="s">
        <v>212</v>
      </c>
      <c r="C701" s="35" t="s">
        <v>14</v>
      </c>
      <c r="D701" s="8">
        <f t="shared" si="263"/>
        <v>13423.4</v>
      </c>
      <c r="E701" s="8">
        <f t="shared" ref="E701:O701" si="277">E702+E703+E704+E705</f>
        <v>1293.5</v>
      </c>
      <c r="F701" s="8">
        <f t="shared" si="277"/>
        <v>857</v>
      </c>
      <c r="G701" s="8">
        <f t="shared" si="277"/>
        <v>960</v>
      </c>
      <c r="H701" s="8">
        <f t="shared" si="277"/>
        <v>1097</v>
      </c>
      <c r="I701" s="8">
        <f t="shared" si="277"/>
        <v>1217</v>
      </c>
      <c r="J701" s="8">
        <f t="shared" si="277"/>
        <v>1252.5</v>
      </c>
      <c r="K701" s="8">
        <f t="shared" si="277"/>
        <v>714.9</v>
      </c>
      <c r="L701" s="8">
        <f t="shared" si="277"/>
        <v>1234.5</v>
      </c>
      <c r="M701" s="8">
        <f t="shared" si="277"/>
        <v>2261</v>
      </c>
      <c r="N701" s="8">
        <f t="shared" si="277"/>
        <v>1268</v>
      </c>
      <c r="O701" s="8">
        <f t="shared" si="277"/>
        <v>1268</v>
      </c>
      <c r="P701" s="23"/>
      <c r="Q701" s="18"/>
      <c r="R701" s="18"/>
      <c r="S701" s="46"/>
      <c r="T701" s="49"/>
      <c r="U701" s="49"/>
      <c r="V701" s="49"/>
      <c r="W701" s="49"/>
      <c r="X701" s="49"/>
      <c r="Y701" s="49"/>
      <c r="Z701" s="49"/>
      <c r="AA701" s="49"/>
      <c r="AB701" s="49"/>
      <c r="AC701" s="49"/>
    </row>
    <row r="702" spans="1:29" s="6" customFormat="1" ht="30" customHeight="1" x14ac:dyDescent="0.25">
      <c r="A702" s="70"/>
      <c r="B702" s="102"/>
      <c r="C702" s="35" t="s">
        <v>22</v>
      </c>
      <c r="D702" s="8">
        <f t="shared" si="263"/>
        <v>0</v>
      </c>
      <c r="E702" s="8"/>
      <c r="F702" s="8"/>
      <c r="G702" s="8"/>
      <c r="H702" s="8"/>
      <c r="I702" s="8"/>
      <c r="J702" s="8"/>
      <c r="K702" s="8">
        <v>0</v>
      </c>
      <c r="L702" s="35"/>
      <c r="M702" s="35"/>
      <c r="N702" s="35"/>
      <c r="O702" s="35"/>
      <c r="P702" s="22"/>
      <c r="Q702" s="18"/>
      <c r="R702" s="18"/>
      <c r="S702" s="46"/>
      <c r="T702" s="49"/>
      <c r="U702" s="49"/>
      <c r="V702" s="49"/>
      <c r="W702" s="49"/>
      <c r="X702" s="49"/>
      <c r="Y702" s="49"/>
      <c r="Z702" s="49"/>
      <c r="AA702" s="49"/>
      <c r="AB702" s="49"/>
      <c r="AC702" s="49"/>
    </row>
    <row r="703" spans="1:29" s="6" customFormat="1" ht="26.25" customHeight="1" x14ac:dyDescent="0.25">
      <c r="A703" s="70"/>
      <c r="B703" s="102"/>
      <c r="C703" s="24" t="s">
        <v>16</v>
      </c>
      <c r="D703" s="8">
        <f t="shared" si="263"/>
        <v>74</v>
      </c>
      <c r="E703" s="8">
        <v>74</v>
      </c>
      <c r="F703" s="8"/>
      <c r="G703" s="8"/>
      <c r="H703" s="8"/>
      <c r="I703" s="8"/>
      <c r="J703" s="8"/>
      <c r="K703" s="8">
        <v>0</v>
      </c>
      <c r="L703" s="35"/>
      <c r="M703" s="35"/>
      <c r="N703" s="9"/>
      <c r="O703" s="9"/>
      <c r="P703" s="62"/>
      <c r="Q703" s="18"/>
      <c r="R703" s="18"/>
      <c r="S703" s="46"/>
      <c r="T703" s="49"/>
      <c r="U703" s="49"/>
      <c r="V703" s="49"/>
      <c r="W703" s="49"/>
      <c r="X703" s="49"/>
      <c r="Y703" s="49"/>
      <c r="Z703" s="49"/>
      <c r="AA703" s="49"/>
      <c r="AB703" s="49"/>
      <c r="AC703" s="49"/>
    </row>
    <row r="704" spans="1:29" s="6" customFormat="1" ht="30" x14ac:dyDescent="0.25">
      <c r="A704" s="70"/>
      <c r="B704" s="102"/>
      <c r="C704" s="24" t="s">
        <v>17</v>
      </c>
      <c r="D704" s="8">
        <f t="shared" si="263"/>
        <v>13349.4</v>
      </c>
      <c r="E704" s="8">
        <v>1219.5</v>
      </c>
      <c r="F704" s="8">
        <v>857</v>
      </c>
      <c r="G704" s="8">
        <v>960</v>
      </c>
      <c r="H704" s="8">
        <v>1097</v>
      </c>
      <c r="I704" s="8">
        <v>1217</v>
      </c>
      <c r="J704" s="8">
        <v>1252.5</v>
      </c>
      <c r="K704" s="8">
        <v>714.9</v>
      </c>
      <c r="L704" s="8">
        <v>1234.5</v>
      </c>
      <c r="M704" s="8">
        <v>2261</v>
      </c>
      <c r="N704" s="9">
        <v>1268</v>
      </c>
      <c r="O704" s="9">
        <v>1268</v>
      </c>
      <c r="P704" s="62"/>
      <c r="Q704" s="18"/>
      <c r="R704" s="18"/>
      <c r="S704" s="46"/>
      <c r="T704" s="49"/>
      <c r="U704" s="49"/>
      <c r="V704" s="49"/>
      <c r="W704" s="49"/>
      <c r="X704" s="49"/>
      <c r="Y704" s="49"/>
      <c r="Z704" s="49"/>
      <c r="AA704" s="49"/>
      <c r="AB704" s="49"/>
      <c r="AC704" s="49"/>
    </row>
    <row r="705" spans="1:29" s="6" customFormat="1" ht="33.75" customHeight="1" x14ac:dyDescent="0.25">
      <c r="A705" s="71"/>
      <c r="B705" s="103"/>
      <c r="C705" s="24" t="s">
        <v>18</v>
      </c>
      <c r="D705" s="8">
        <f t="shared" si="263"/>
        <v>0</v>
      </c>
      <c r="E705" s="8"/>
      <c r="F705" s="8"/>
      <c r="G705" s="8"/>
      <c r="H705" s="8"/>
      <c r="I705" s="8"/>
      <c r="J705" s="8"/>
      <c r="K705" s="8">
        <v>0</v>
      </c>
      <c r="L705" s="35"/>
      <c r="M705" s="41"/>
      <c r="N705" s="35"/>
      <c r="O705" s="35"/>
      <c r="P705" s="22"/>
      <c r="Q705" s="18"/>
      <c r="R705" s="18"/>
      <c r="S705" s="46"/>
      <c r="T705" s="49"/>
      <c r="U705" s="49"/>
      <c r="V705" s="49"/>
      <c r="W705" s="49"/>
      <c r="X705" s="49"/>
      <c r="Y705" s="49"/>
      <c r="Z705" s="49"/>
      <c r="AA705" s="49"/>
      <c r="AB705" s="49"/>
      <c r="AC705" s="49"/>
    </row>
    <row r="706" spans="1:29" s="6" customFormat="1" ht="23.25" customHeight="1" x14ac:dyDescent="0.25">
      <c r="A706" s="78" t="s">
        <v>213</v>
      </c>
      <c r="B706" s="75" t="s">
        <v>214</v>
      </c>
      <c r="C706" s="35" t="s">
        <v>14</v>
      </c>
      <c r="D706" s="8">
        <f t="shared" si="263"/>
        <v>4473</v>
      </c>
      <c r="E706" s="8">
        <f t="shared" ref="E706:O706" si="278">E707+E708+E709+E710</f>
        <v>3724</v>
      </c>
      <c r="F706" s="8">
        <f t="shared" si="278"/>
        <v>749</v>
      </c>
      <c r="G706" s="8">
        <f t="shared" si="278"/>
        <v>0</v>
      </c>
      <c r="H706" s="8">
        <f t="shared" si="278"/>
        <v>0</v>
      </c>
      <c r="I706" s="8">
        <f t="shared" si="278"/>
        <v>0</v>
      </c>
      <c r="J706" s="8">
        <f t="shared" si="278"/>
        <v>0</v>
      </c>
      <c r="K706" s="8">
        <f t="shared" si="278"/>
        <v>0</v>
      </c>
      <c r="L706" s="8">
        <f t="shared" si="278"/>
        <v>0</v>
      </c>
      <c r="M706" s="8">
        <f t="shared" si="278"/>
        <v>0</v>
      </c>
      <c r="N706" s="8">
        <f t="shared" si="278"/>
        <v>0</v>
      </c>
      <c r="O706" s="8">
        <f t="shared" si="278"/>
        <v>0</v>
      </c>
      <c r="P706" s="23"/>
      <c r="Q706" s="18"/>
      <c r="R706" s="18"/>
      <c r="S706" s="46"/>
      <c r="T706" s="49"/>
      <c r="U706" s="49"/>
      <c r="V706" s="49"/>
      <c r="W706" s="49"/>
      <c r="X706" s="49"/>
      <c r="Y706" s="49"/>
      <c r="Z706" s="49"/>
      <c r="AA706" s="49"/>
      <c r="AB706" s="49"/>
      <c r="AC706" s="49"/>
    </row>
    <row r="707" spans="1:29" s="6" customFormat="1" ht="24" customHeight="1" x14ac:dyDescent="0.25">
      <c r="A707" s="79"/>
      <c r="B707" s="76"/>
      <c r="C707" s="35" t="s">
        <v>22</v>
      </c>
      <c r="D707" s="8">
        <f t="shared" si="263"/>
        <v>0</v>
      </c>
      <c r="E707" s="8"/>
      <c r="F707" s="8"/>
      <c r="G707" s="8"/>
      <c r="H707" s="8"/>
      <c r="I707" s="8"/>
      <c r="J707" s="8"/>
      <c r="K707" s="8"/>
      <c r="L707" s="35"/>
      <c r="M707" s="35"/>
      <c r="N707" s="35"/>
      <c r="O707" s="35"/>
      <c r="P707" s="22"/>
      <c r="Q707" s="18"/>
      <c r="R707" s="18"/>
      <c r="S707" s="46"/>
      <c r="T707" s="49"/>
      <c r="U707" s="49"/>
      <c r="V707" s="49"/>
      <c r="W707" s="49"/>
      <c r="X707" s="49"/>
      <c r="Y707" s="49"/>
      <c r="Z707" s="49"/>
      <c r="AA707" s="49"/>
      <c r="AB707" s="49"/>
      <c r="AC707" s="49"/>
    </row>
    <row r="708" spans="1:29" s="6" customFormat="1" ht="21" customHeight="1" x14ac:dyDescent="0.25">
      <c r="A708" s="79"/>
      <c r="B708" s="76"/>
      <c r="C708" s="24" t="s">
        <v>16</v>
      </c>
      <c r="D708" s="8">
        <f t="shared" si="263"/>
        <v>0</v>
      </c>
      <c r="E708" s="8"/>
      <c r="F708" s="8"/>
      <c r="G708" s="8"/>
      <c r="H708" s="8"/>
      <c r="I708" s="8"/>
      <c r="J708" s="8"/>
      <c r="K708" s="8"/>
      <c r="L708" s="35"/>
      <c r="M708" s="35"/>
      <c r="N708" s="35"/>
      <c r="O708" s="35"/>
      <c r="P708" s="22"/>
      <c r="Q708" s="18"/>
      <c r="R708" s="18"/>
      <c r="S708" s="46"/>
      <c r="T708" s="49"/>
      <c r="U708" s="49"/>
      <c r="V708" s="49"/>
      <c r="W708" s="49"/>
      <c r="X708" s="49"/>
      <c r="Y708" s="49"/>
      <c r="Z708" s="49"/>
      <c r="AA708" s="49"/>
      <c r="AB708" s="49"/>
      <c r="AC708" s="49"/>
    </row>
    <row r="709" spans="1:29" s="6" customFormat="1" ht="39" customHeight="1" x14ac:dyDescent="0.25">
      <c r="A709" s="79"/>
      <c r="B709" s="76"/>
      <c r="C709" s="24" t="s">
        <v>17</v>
      </c>
      <c r="D709" s="8">
        <f t="shared" si="263"/>
        <v>4473</v>
      </c>
      <c r="E709" s="8">
        <v>3724</v>
      </c>
      <c r="F709" s="8">
        <v>749</v>
      </c>
      <c r="G709" s="8"/>
      <c r="H709" s="8"/>
      <c r="I709" s="8"/>
      <c r="J709" s="8"/>
      <c r="K709" s="8"/>
      <c r="L709" s="35"/>
      <c r="M709" s="35"/>
      <c r="N709" s="35"/>
      <c r="O709" s="35"/>
      <c r="P709" s="22"/>
      <c r="Q709" s="18"/>
      <c r="R709" s="18"/>
      <c r="S709" s="46"/>
      <c r="T709" s="49"/>
      <c r="U709" s="49"/>
      <c r="V709" s="49"/>
      <c r="W709" s="49"/>
      <c r="X709" s="49"/>
      <c r="Y709" s="49"/>
      <c r="Z709" s="49"/>
      <c r="AA709" s="49"/>
      <c r="AB709" s="49"/>
      <c r="AC709" s="49"/>
    </row>
    <row r="710" spans="1:29" s="6" customFormat="1" ht="30" x14ac:dyDescent="0.25">
      <c r="A710" s="80"/>
      <c r="B710" s="77"/>
      <c r="C710" s="24" t="s">
        <v>18</v>
      </c>
      <c r="D710" s="8">
        <f t="shared" si="263"/>
        <v>0</v>
      </c>
      <c r="E710" s="8"/>
      <c r="F710" s="8"/>
      <c r="G710" s="8"/>
      <c r="H710" s="8"/>
      <c r="I710" s="8"/>
      <c r="J710" s="8"/>
      <c r="K710" s="8"/>
      <c r="L710" s="35"/>
      <c r="M710" s="35"/>
      <c r="N710" s="35"/>
      <c r="O710" s="35"/>
      <c r="P710" s="22"/>
      <c r="Q710" s="18"/>
      <c r="R710" s="18"/>
      <c r="S710" s="46"/>
      <c r="T710" s="49"/>
      <c r="U710" s="49"/>
      <c r="V710" s="49"/>
      <c r="W710" s="49"/>
      <c r="X710" s="49"/>
      <c r="Y710" s="49"/>
      <c r="Z710" s="49"/>
      <c r="AA710" s="49"/>
      <c r="AB710" s="49"/>
      <c r="AC710" s="49"/>
    </row>
    <row r="711" spans="1:29" s="6" customFormat="1" x14ac:dyDescent="0.25">
      <c r="A711" s="98" t="s">
        <v>215</v>
      </c>
      <c r="B711" s="75" t="s">
        <v>216</v>
      </c>
      <c r="C711" s="35" t="s">
        <v>14</v>
      </c>
      <c r="D711" s="8">
        <f t="shared" si="263"/>
        <v>1636142.59</v>
      </c>
      <c r="E711" s="8">
        <f t="shared" ref="E711:O711" si="279">E712+E713+E714+E715</f>
        <v>107850.96</v>
      </c>
      <c r="F711" s="8">
        <f t="shared" si="279"/>
        <v>110825.83</v>
      </c>
      <c r="G711" s="8">
        <f t="shared" si="279"/>
        <v>121832.68</v>
      </c>
      <c r="H711" s="8">
        <f t="shared" si="279"/>
        <v>128860.87</v>
      </c>
      <c r="I711" s="8">
        <f t="shared" si="279"/>
        <v>140290.07</v>
      </c>
      <c r="J711" s="8">
        <f t="shared" si="279"/>
        <v>146433.37</v>
      </c>
      <c r="K711" s="8">
        <f t="shared" si="279"/>
        <v>75914.990000000005</v>
      </c>
      <c r="L711" s="8">
        <f t="shared" si="279"/>
        <v>149855.15</v>
      </c>
      <c r="M711" s="8">
        <f t="shared" si="279"/>
        <v>248294.67</v>
      </c>
      <c r="N711" s="8">
        <f t="shared" si="279"/>
        <v>199422</v>
      </c>
      <c r="O711" s="8">
        <f t="shared" si="279"/>
        <v>206562</v>
      </c>
      <c r="P711" s="23"/>
      <c r="Q711" s="18"/>
      <c r="R711" s="18"/>
      <c r="S711" s="46"/>
      <c r="T711" s="49"/>
      <c r="U711" s="49"/>
      <c r="V711" s="49"/>
      <c r="W711" s="49"/>
      <c r="X711" s="49"/>
      <c r="Y711" s="49"/>
      <c r="Z711" s="49"/>
      <c r="AA711" s="49"/>
      <c r="AB711" s="49"/>
      <c r="AC711" s="49"/>
    </row>
    <row r="712" spans="1:29" s="6" customFormat="1" ht="22.5" customHeight="1" x14ac:dyDescent="0.25">
      <c r="A712" s="99"/>
      <c r="B712" s="76"/>
      <c r="C712" s="35" t="s">
        <v>22</v>
      </c>
      <c r="D712" s="8">
        <f t="shared" si="263"/>
        <v>0</v>
      </c>
      <c r="E712" s="8">
        <v>0</v>
      </c>
      <c r="F712" s="8">
        <v>0</v>
      </c>
      <c r="G712" s="8">
        <v>0</v>
      </c>
      <c r="H712" s="8"/>
      <c r="I712" s="8">
        <v>0</v>
      </c>
      <c r="J712" s="8">
        <v>0</v>
      </c>
      <c r="K712" s="8">
        <v>0</v>
      </c>
      <c r="L712" s="35"/>
      <c r="M712" s="35"/>
      <c r="N712" s="35"/>
      <c r="O712" s="35"/>
      <c r="P712" s="22"/>
      <c r="Q712" s="18"/>
      <c r="R712" s="18"/>
      <c r="S712" s="46"/>
      <c r="T712" s="49"/>
      <c r="U712" s="49"/>
      <c r="V712" s="49"/>
      <c r="W712" s="49"/>
      <c r="X712" s="49"/>
      <c r="Y712" s="49"/>
      <c r="Z712" s="52"/>
      <c r="AA712" s="52"/>
      <c r="AB712" s="49"/>
      <c r="AC712" s="49"/>
    </row>
    <row r="713" spans="1:29" s="6" customFormat="1" ht="25.5" customHeight="1" x14ac:dyDescent="0.25">
      <c r="A713" s="99"/>
      <c r="B713" s="76"/>
      <c r="C713" s="24" t="s">
        <v>16</v>
      </c>
      <c r="D713" s="8">
        <f t="shared" si="263"/>
        <v>529739.06999999995</v>
      </c>
      <c r="E713" s="8">
        <v>35562.959999999999</v>
      </c>
      <c r="F713" s="8">
        <v>38622.83</v>
      </c>
      <c r="G713" s="8">
        <v>43133.68</v>
      </c>
      <c r="H713" s="8">
        <v>45160.87</v>
      </c>
      <c r="I713" s="8">
        <v>52555.72</v>
      </c>
      <c r="J713" s="8">
        <v>46707.37</v>
      </c>
      <c r="K713" s="8">
        <v>14326.91</v>
      </c>
      <c r="L713" s="35">
        <v>57274.38</v>
      </c>
      <c r="M713" s="9">
        <v>67424.350000000006</v>
      </c>
      <c r="N713" s="9">
        <v>61533</v>
      </c>
      <c r="O713" s="9">
        <v>67437</v>
      </c>
      <c r="P713" s="62"/>
      <c r="Q713" s="18"/>
      <c r="R713" s="18"/>
      <c r="S713" s="46"/>
      <c r="T713" s="49"/>
      <c r="U713" s="49"/>
      <c r="V713" s="49"/>
      <c r="W713" s="49"/>
      <c r="X713" s="49"/>
      <c r="Y713" s="49"/>
      <c r="Z713" s="49"/>
      <c r="AA713" s="49"/>
      <c r="AB713" s="49"/>
      <c r="AC713" s="49"/>
    </row>
    <row r="714" spans="1:29" s="6" customFormat="1" ht="39" customHeight="1" x14ac:dyDescent="0.25">
      <c r="A714" s="99"/>
      <c r="B714" s="76"/>
      <c r="C714" s="24" t="s">
        <v>17</v>
      </c>
      <c r="D714" s="8">
        <f t="shared" si="263"/>
        <v>429745.86</v>
      </c>
      <c r="E714" s="8">
        <v>38663</v>
      </c>
      <c r="F714" s="8">
        <v>29703</v>
      </c>
      <c r="G714" s="8">
        <v>30325</v>
      </c>
      <c r="H714" s="8">
        <v>32406</v>
      </c>
      <c r="I714" s="8">
        <v>37064.35</v>
      </c>
      <c r="J714" s="8">
        <v>36219</v>
      </c>
      <c r="K714" s="8">
        <v>44489.84</v>
      </c>
      <c r="L714" s="9">
        <v>40350.769999999997</v>
      </c>
      <c r="M714" s="9">
        <v>46824.9</v>
      </c>
      <c r="N714" s="9">
        <v>46232</v>
      </c>
      <c r="O714" s="9">
        <v>47468</v>
      </c>
      <c r="P714" s="62"/>
      <c r="Q714" s="18"/>
      <c r="R714" s="18"/>
      <c r="S714" s="46"/>
      <c r="T714" s="49"/>
      <c r="U714" s="49"/>
      <c r="V714" s="49"/>
      <c r="W714" s="49"/>
      <c r="X714" s="49"/>
      <c r="Y714" s="49"/>
      <c r="Z714" s="49"/>
      <c r="AA714" s="49"/>
      <c r="AB714" s="49"/>
      <c r="AC714" s="49"/>
    </row>
    <row r="715" spans="1:29" s="6" customFormat="1" ht="30" x14ac:dyDescent="0.25">
      <c r="A715" s="100"/>
      <c r="B715" s="77"/>
      <c r="C715" s="24" t="s">
        <v>18</v>
      </c>
      <c r="D715" s="8">
        <f t="shared" si="263"/>
        <v>676657.66</v>
      </c>
      <c r="E715" s="8">
        <v>33625</v>
      </c>
      <c r="F715" s="8">
        <v>42500</v>
      </c>
      <c r="G715" s="8">
        <v>48374</v>
      </c>
      <c r="H715" s="8">
        <v>51294</v>
      </c>
      <c r="I715" s="8">
        <v>50670</v>
      </c>
      <c r="J715" s="8">
        <v>63507</v>
      </c>
      <c r="K715" s="8">
        <v>17098.240000000002</v>
      </c>
      <c r="L715" s="8">
        <v>52230</v>
      </c>
      <c r="M715" s="41">
        <v>134045.42000000001</v>
      </c>
      <c r="N715" s="8">
        <v>91657</v>
      </c>
      <c r="O715" s="8">
        <v>91657</v>
      </c>
      <c r="P715" s="23"/>
      <c r="Q715" s="18"/>
      <c r="R715" s="18"/>
      <c r="S715" s="46"/>
      <c r="T715" s="49"/>
      <c r="U715" s="49"/>
      <c r="V715" s="49"/>
      <c r="W715" s="49"/>
      <c r="X715" s="49"/>
      <c r="Y715" s="49"/>
      <c r="Z715" s="49"/>
      <c r="AA715" s="49"/>
      <c r="AB715" s="49"/>
      <c r="AC715" s="49"/>
    </row>
    <row r="716" spans="1:29" s="6" customFormat="1" x14ac:dyDescent="0.25">
      <c r="A716" s="98" t="s">
        <v>217</v>
      </c>
      <c r="B716" s="75" t="s">
        <v>218</v>
      </c>
      <c r="C716" s="35" t="s">
        <v>14</v>
      </c>
      <c r="D716" s="8">
        <f t="shared" si="263"/>
        <v>1533077.2</v>
      </c>
      <c r="E716" s="8">
        <f t="shared" ref="E716:O716" si="280">E717+E718+E719+E720</f>
        <v>104697.3</v>
      </c>
      <c r="F716" s="8">
        <f t="shared" si="280"/>
        <v>114117.4</v>
      </c>
      <c r="G716" s="8">
        <f t="shared" si="280"/>
        <v>124646.39999999999</v>
      </c>
      <c r="H716" s="8">
        <f t="shared" si="280"/>
        <v>113658.8</v>
      </c>
      <c r="I716" s="8">
        <f t="shared" si="280"/>
        <v>115383.1</v>
      </c>
      <c r="J716" s="8">
        <f t="shared" si="280"/>
        <v>128811.3</v>
      </c>
      <c r="K716" s="8">
        <f t="shared" si="280"/>
        <v>135199.29999999999</v>
      </c>
      <c r="L716" s="8">
        <f t="shared" si="280"/>
        <v>136761</v>
      </c>
      <c r="M716" s="8">
        <f t="shared" si="280"/>
        <v>138158.5</v>
      </c>
      <c r="N716" s="8">
        <f t="shared" si="280"/>
        <v>205176.4</v>
      </c>
      <c r="O716" s="8">
        <f t="shared" si="280"/>
        <v>216467.7</v>
      </c>
      <c r="P716" s="23"/>
      <c r="Q716" s="18"/>
      <c r="R716" s="18"/>
      <c r="S716" s="46"/>
      <c r="T716" s="49"/>
      <c r="U716" s="49"/>
      <c r="V716" s="49"/>
      <c r="W716" s="49"/>
      <c r="X716" s="49"/>
      <c r="Y716" s="49"/>
      <c r="Z716" s="49"/>
      <c r="AA716" s="49"/>
      <c r="AB716" s="49"/>
      <c r="AC716" s="49"/>
    </row>
    <row r="717" spans="1:29" s="6" customFormat="1" x14ac:dyDescent="0.25">
      <c r="A717" s="99"/>
      <c r="B717" s="76"/>
      <c r="C717" s="35" t="s">
        <v>22</v>
      </c>
      <c r="D717" s="8">
        <f t="shared" si="263"/>
        <v>39515.300000000003</v>
      </c>
      <c r="E717" s="8">
        <f>E722+E727+E732+E737+E742+E747+E752+E757+E762</f>
        <v>3918.1</v>
      </c>
      <c r="F717" s="8">
        <f t="shared" ref="F717:K717" si="281">F722+F727+F732+F737+F742+F747+F752+F757+F762</f>
        <v>3554.9</v>
      </c>
      <c r="G717" s="8">
        <f t="shared" si="281"/>
        <v>5225.7</v>
      </c>
      <c r="H717" s="8">
        <f t="shared" si="281"/>
        <v>4449.6000000000004</v>
      </c>
      <c r="I717" s="8">
        <f t="shared" si="281"/>
        <v>4904.5</v>
      </c>
      <c r="J717" s="8">
        <f t="shared" si="281"/>
        <v>6532.5</v>
      </c>
      <c r="K717" s="8">
        <f t="shared" si="281"/>
        <v>6169</v>
      </c>
      <c r="L717" s="8">
        <f>L722+L727+L732+L737+L742+L747+L752+L757+L762</f>
        <v>4761</v>
      </c>
      <c r="M717" s="8">
        <f t="shared" ref="M717:O717" si="282">M722+M727+M732+M737+M742+M747+M752+M757+M762</f>
        <v>0</v>
      </c>
      <c r="N717" s="8">
        <f t="shared" si="282"/>
        <v>0</v>
      </c>
      <c r="O717" s="8">
        <f t="shared" si="282"/>
        <v>0</v>
      </c>
      <c r="P717" s="23"/>
      <c r="Q717" s="18"/>
      <c r="R717" s="18"/>
      <c r="S717" s="46"/>
      <c r="T717" s="49"/>
      <c r="U717" s="49"/>
      <c r="V717" s="49"/>
      <c r="W717" s="49"/>
      <c r="X717" s="49"/>
      <c r="Y717" s="49"/>
      <c r="Z717" s="49"/>
      <c r="AA717" s="49"/>
      <c r="AB717" s="49"/>
      <c r="AC717" s="49"/>
    </row>
    <row r="718" spans="1:29" s="6" customFormat="1" x14ac:dyDescent="0.25">
      <c r="A718" s="99"/>
      <c r="B718" s="76"/>
      <c r="C718" s="24" t="s">
        <v>16</v>
      </c>
      <c r="D718" s="8">
        <f t="shared" si="263"/>
        <v>1493321.9</v>
      </c>
      <c r="E718" s="8">
        <f t="shared" ref="E718:L720" si="283">E723+E728+E733+E738+E743+E748+E753+E758+E763</f>
        <v>100539.2</v>
      </c>
      <c r="F718" s="8">
        <f t="shared" si="283"/>
        <v>110562.5</v>
      </c>
      <c r="G718" s="8">
        <f t="shared" si="283"/>
        <v>119420.7</v>
      </c>
      <c r="H718" s="8">
        <f t="shared" si="283"/>
        <v>109209.2</v>
      </c>
      <c r="I718" s="8">
        <f t="shared" si="283"/>
        <v>110478.6</v>
      </c>
      <c r="J718" s="8">
        <f t="shared" si="283"/>
        <v>122278.8</v>
      </c>
      <c r="K718" s="8">
        <f t="shared" si="283"/>
        <v>129030.3</v>
      </c>
      <c r="L718" s="8">
        <f t="shared" si="283"/>
        <v>132000</v>
      </c>
      <c r="M718" s="8">
        <f t="shared" ref="M718:O718" si="284">M723+M728+M733+M738+M743+M748+M753+M758+M763</f>
        <v>138158.5</v>
      </c>
      <c r="N718" s="8">
        <f t="shared" si="284"/>
        <v>205176.4</v>
      </c>
      <c r="O718" s="8">
        <f t="shared" si="284"/>
        <v>216467.7</v>
      </c>
      <c r="P718" s="23"/>
      <c r="Q718" s="18"/>
      <c r="R718" s="18"/>
      <c r="S718" s="46"/>
      <c r="T718" s="49"/>
      <c r="U718" s="49"/>
      <c r="V718" s="49"/>
      <c r="W718" s="49"/>
      <c r="X718" s="49"/>
      <c r="Y718" s="49"/>
      <c r="Z718" s="49"/>
      <c r="AA718" s="49"/>
      <c r="AB718" s="49"/>
      <c r="AC718" s="49"/>
    </row>
    <row r="719" spans="1:29" s="6" customFormat="1" ht="30" x14ac:dyDescent="0.25">
      <c r="A719" s="99"/>
      <c r="B719" s="76"/>
      <c r="C719" s="24" t="s">
        <v>17</v>
      </c>
      <c r="D719" s="8">
        <f t="shared" si="263"/>
        <v>240</v>
      </c>
      <c r="E719" s="8">
        <f t="shared" si="283"/>
        <v>240</v>
      </c>
      <c r="F719" s="8">
        <f t="shared" si="283"/>
        <v>0</v>
      </c>
      <c r="G719" s="8">
        <f t="shared" si="283"/>
        <v>0</v>
      </c>
      <c r="H719" s="8">
        <f t="shared" si="283"/>
        <v>0</v>
      </c>
      <c r="I719" s="8">
        <f t="shared" si="283"/>
        <v>0</v>
      </c>
      <c r="J719" s="8">
        <f t="shared" si="283"/>
        <v>0</v>
      </c>
      <c r="K719" s="8">
        <f t="shared" si="283"/>
        <v>0</v>
      </c>
      <c r="L719" s="8">
        <f t="shared" si="283"/>
        <v>0</v>
      </c>
      <c r="M719" s="8">
        <f t="shared" ref="M719:O719" si="285">M724+M729+M734+M739+M744+M749+M754+M759+M764</f>
        <v>0</v>
      </c>
      <c r="N719" s="8">
        <f t="shared" si="285"/>
        <v>0</v>
      </c>
      <c r="O719" s="8">
        <f t="shared" si="285"/>
        <v>0</v>
      </c>
      <c r="P719" s="23"/>
      <c r="Q719" s="18"/>
      <c r="R719" s="18"/>
      <c r="S719" s="46"/>
      <c r="T719" s="49"/>
      <c r="U719" s="49"/>
      <c r="V719" s="49"/>
      <c r="W719" s="49"/>
      <c r="X719" s="49"/>
      <c r="Y719" s="49"/>
      <c r="Z719" s="49"/>
      <c r="AA719" s="49"/>
      <c r="AB719" s="49"/>
      <c r="AC719" s="49"/>
    </row>
    <row r="720" spans="1:29" s="6" customFormat="1" ht="30" x14ac:dyDescent="0.25">
      <c r="A720" s="100"/>
      <c r="B720" s="77"/>
      <c r="C720" s="24" t="s">
        <v>18</v>
      </c>
      <c r="D720" s="8">
        <f t="shared" si="263"/>
        <v>0</v>
      </c>
      <c r="E720" s="8">
        <f t="shared" si="283"/>
        <v>0</v>
      </c>
      <c r="F720" s="8">
        <f t="shared" si="283"/>
        <v>0</v>
      </c>
      <c r="G720" s="8">
        <f t="shared" si="283"/>
        <v>0</v>
      </c>
      <c r="H720" s="8">
        <f t="shared" si="283"/>
        <v>0</v>
      </c>
      <c r="I720" s="8">
        <f t="shared" si="283"/>
        <v>0</v>
      </c>
      <c r="J720" s="8">
        <f t="shared" si="283"/>
        <v>0</v>
      </c>
      <c r="K720" s="8">
        <f t="shared" si="283"/>
        <v>0</v>
      </c>
      <c r="L720" s="8">
        <f t="shared" si="283"/>
        <v>0</v>
      </c>
      <c r="M720" s="8">
        <f t="shared" ref="M720:O720" si="286">M725+M730+M735+M740+M745+M750+M755+M760+M765</f>
        <v>0</v>
      </c>
      <c r="N720" s="8">
        <f t="shared" si="286"/>
        <v>0</v>
      </c>
      <c r="O720" s="8">
        <f t="shared" si="286"/>
        <v>0</v>
      </c>
      <c r="P720" s="23"/>
      <c r="Q720" s="18"/>
      <c r="R720" s="18"/>
      <c r="S720" s="46"/>
      <c r="T720" s="49"/>
      <c r="U720" s="49"/>
      <c r="V720" s="49"/>
      <c r="W720" s="49"/>
      <c r="X720" s="49"/>
      <c r="Y720" s="49"/>
      <c r="Z720" s="49"/>
      <c r="AA720" s="49"/>
      <c r="AB720" s="49"/>
      <c r="AC720" s="49"/>
    </row>
    <row r="721" spans="1:29" s="6" customFormat="1" x14ac:dyDescent="0.25">
      <c r="A721" s="69" t="s">
        <v>150</v>
      </c>
      <c r="B721" s="75" t="s">
        <v>219</v>
      </c>
      <c r="C721" s="35" t="s">
        <v>14</v>
      </c>
      <c r="D721" s="8">
        <f t="shared" si="263"/>
        <v>39515.300000000003</v>
      </c>
      <c r="E721" s="8">
        <f t="shared" ref="E721:O721" si="287">E722+E723+E724+E725</f>
        <v>3918.1</v>
      </c>
      <c r="F721" s="8">
        <f t="shared" si="287"/>
        <v>3554.9</v>
      </c>
      <c r="G721" s="8">
        <f t="shared" si="287"/>
        <v>5225.7</v>
      </c>
      <c r="H721" s="8">
        <f t="shared" si="287"/>
        <v>4449.6000000000004</v>
      </c>
      <c r="I721" s="8">
        <f t="shared" si="287"/>
        <v>4904.5</v>
      </c>
      <c r="J721" s="8">
        <f t="shared" si="287"/>
        <v>6532.5</v>
      </c>
      <c r="K721" s="8">
        <f t="shared" si="287"/>
        <v>6169</v>
      </c>
      <c r="L721" s="8">
        <f t="shared" si="287"/>
        <v>4761</v>
      </c>
      <c r="M721" s="8">
        <f t="shared" si="287"/>
        <v>0</v>
      </c>
      <c r="N721" s="8">
        <f t="shared" si="287"/>
        <v>0</v>
      </c>
      <c r="O721" s="8">
        <f t="shared" si="287"/>
        <v>0</v>
      </c>
      <c r="P721" s="23"/>
      <c r="Q721" s="18"/>
      <c r="R721" s="18"/>
      <c r="S721" s="46"/>
      <c r="T721" s="49"/>
      <c r="U721" s="49"/>
      <c r="V721" s="49"/>
      <c r="W721" s="49"/>
      <c r="X721" s="49"/>
      <c r="Y721" s="49"/>
      <c r="Z721" s="49"/>
      <c r="AA721" s="49"/>
      <c r="AB721" s="49"/>
      <c r="AC721" s="49"/>
    </row>
    <row r="722" spans="1:29" s="6" customFormat="1" x14ac:dyDescent="0.25">
      <c r="A722" s="70"/>
      <c r="B722" s="76"/>
      <c r="C722" s="35" t="s">
        <v>22</v>
      </c>
      <c r="D722" s="8">
        <f t="shared" si="263"/>
        <v>39515.300000000003</v>
      </c>
      <c r="E722" s="8">
        <v>3918.1</v>
      </c>
      <c r="F722" s="8">
        <v>3554.9</v>
      </c>
      <c r="G722" s="8">
        <v>5225.7</v>
      </c>
      <c r="H722" s="8">
        <v>4449.6000000000004</v>
      </c>
      <c r="I722" s="8">
        <v>4904.5</v>
      </c>
      <c r="J722" s="8">
        <v>6532.5</v>
      </c>
      <c r="K722" s="8">
        <v>6169</v>
      </c>
      <c r="L722" s="9">
        <v>4761</v>
      </c>
      <c r="M722" s="9"/>
      <c r="N722" s="9"/>
      <c r="O722" s="9"/>
      <c r="P722" s="62"/>
      <c r="Q722" s="18"/>
      <c r="R722" s="18"/>
      <c r="S722" s="46"/>
      <c r="T722" s="49"/>
      <c r="U722" s="49"/>
      <c r="V722" s="49"/>
      <c r="W722" s="49"/>
      <c r="X722" s="49"/>
      <c r="Y722" s="49"/>
      <c r="Z722" s="49"/>
      <c r="AA722" s="49"/>
      <c r="AB722" s="49"/>
      <c r="AC722" s="49"/>
    </row>
    <row r="723" spans="1:29" s="6" customFormat="1" x14ac:dyDescent="0.25">
      <c r="A723" s="70"/>
      <c r="B723" s="76"/>
      <c r="C723" s="24" t="s">
        <v>16</v>
      </c>
      <c r="D723" s="8">
        <f t="shared" si="263"/>
        <v>0</v>
      </c>
      <c r="E723" s="8"/>
      <c r="F723" s="8"/>
      <c r="G723" s="8"/>
      <c r="H723" s="8"/>
      <c r="I723" s="8"/>
      <c r="J723" s="8"/>
      <c r="K723" s="8">
        <v>0</v>
      </c>
      <c r="L723" s="35"/>
      <c r="M723" s="35"/>
      <c r="N723" s="35"/>
      <c r="O723" s="35"/>
      <c r="P723" s="22"/>
      <c r="Q723" s="18"/>
      <c r="R723" s="18"/>
      <c r="S723" s="46"/>
      <c r="T723" s="49"/>
      <c r="U723" s="49"/>
      <c r="V723" s="49"/>
      <c r="W723" s="49"/>
      <c r="X723" s="49"/>
      <c r="Y723" s="49"/>
      <c r="Z723" s="49"/>
      <c r="AA723" s="49"/>
      <c r="AB723" s="49"/>
      <c r="AC723" s="49"/>
    </row>
    <row r="724" spans="1:29" s="6" customFormat="1" ht="30" x14ac:dyDescent="0.25">
      <c r="A724" s="70"/>
      <c r="B724" s="76"/>
      <c r="C724" s="24" t="s">
        <v>17</v>
      </c>
      <c r="D724" s="8">
        <f t="shared" si="263"/>
        <v>0</v>
      </c>
      <c r="E724" s="8"/>
      <c r="F724" s="8"/>
      <c r="G724" s="8"/>
      <c r="H724" s="8"/>
      <c r="I724" s="8"/>
      <c r="J724" s="8"/>
      <c r="K724" s="8">
        <v>0</v>
      </c>
      <c r="L724" s="35"/>
      <c r="M724" s="35"/>
      <c r="N724" s="35"/>
      <c r="O724" s="35"/>
      <c r="P724" s="22"/>
      <c r="Q724" s="18"/>
      <c r="R724" s="18"/>
      <c r="S724" s="46"/>
      <c r="T724" s="49"/>
      <c r="U724" s="49"/>
      <c r="V724" s="49"/>
      <c r="W724" s="49"/>
      <c r="X724" s="49"/>
      <c r="Y724" s="49"/>
      <c r="Z724" s="49"/>
      <c r="AA724" s="49"/>
      <c r="AB724" s="49"/>
      <c r="AC724" s="49"/>
    </row>
    <row r="725" spans="1:29" s="6" customFormat="1" ht="30" x14ac:dyDescent="0.25">
      <c r="A725" s="71"/>
      <c r="B725" s="77"/>
      <c r="C725" s="24" t="s">
        <v>18</v>
      </c>
      <c r="D725" s="8">
        <f t="shared" si="263"/>
        <v>0</v>
      </c>
      <c r="E725" s="8"/>
      <c r="F725" s="8"/>
      <c r="G725" s="8"/>
      <c r="H725" s="8"/>
      <c r="I725" s="8"/>
      <c r="J725" s="8"/>
      <c r="K725" s="8">
        <v>0</v>
      </c>
      <c r="L725" s="35"/>
      <c r="M725" s="35"/>
      <c r="N725" s="35"/>
      <c r="O725" s="35"/>
      <c r="P725" s="22"/>
      <c r="Q725" s="18"/>
      <c r="R725" s="18"/>
      <c r="S725" s="46"/>
      <c r="T725" s="49"/>
      <c r="U725" s="49"/>
      <c r="V725" s="49"/>
      <c r="W725" s="49"/>
      <c r="X725" s="49"/>
      <c r="Y725" s="49"/>
      <c r="Z725" s="49"/>
      <c r="AA725" s="49"/>
      <c r="AB725" s="49"/>
      <c r="AC725" s="49"/>
    </row>
    <row r="726" spans="1:29" s="6" customFormat="1" x14ac:dyDescent="0.25">
      <c r="A726" s="69" t="s">
        <v>159</v>
      </c>
      <c r="B726" s="75" t="s">
        <v>220</v>
      </c>
      <c r="C726" s="35" t="s">
        <v>14</v>
      </c>
      <c r="D726" s="8">
        <f t="shared" si="263"/>
        <v>249316.93</v>
      </c>
      <c r="E726" s="8">
        <f t="shared" ref="E726:O726" si="288">E727+E728+E729+E730</f>
        <v>8306.2000000000007</v>
      </c>
      <c r="F726" s="8">
        <f t="shared" si="288"/>
        <v>10736.1</v>
      </c>
      <c r="G726" s="8">
        <f t="shared" si="288"/>
        <v>11845.6</v>
      </c>
      <c r="H726" s="8">
        <f t="shared" si="288"/>
        <v>12970.2</v>
      </c>
      <c r="I726" s="8">
        <f t="shared" si="288"/>
        <v>14176.3</v>
      </c>
      <c r="J726" s="8">
        <f t="shared" si="288"/>
        <v>17906.5</v>
      </c>
      <c r="K726" s="8">
        <f t="shared" si="288"/>
        <v>20704.7</v>
      </c>
      <c r="L726" s="8">
        <f t="shared" si="288"/>
        <v>22586.3</v>
      </c>
      <c r="M726" s="8">
        <f t="shared" si="288"/>
        <v>23606.43</v>
      </c>
      <c r="N726" s="8">
        <f t="shared" si="288"/>
        <v>51813.599999999999</v>
      </c>
      <c r="O726" s="8">
        <f t="shared" si="288"/>
        <v>54665</v>
      </c>
      <c r="P726" s="23"/>
      <c r="Q726" s="18"/>
      <c r="R726" s="18"/>
      <c r="S726" s="46"/>
      <c r="T726" s="49"/>
      <c r="U726" s="49"/>
      <c r="V726" s="49"/>
      <c r="W726" s="49"/>
      <c r="X726" s="49"/>
      <c r="Y726" s="49"/>
      <c r="Z726" s="49"/>
      <c r="AA726" s="49"/>
      <c r="AB726" s="49"/>
      <c r="AC726" s="49"/>
    </row>
    <row r="727" spans="1:29" s="6" customFormat="1" x14ac:dyDescent="0.25">
      <c r="A727" s="70"/>
      <c r="B727" s="76"/>
      <c r="C727" s="35" t="s">
        <v>22</v>
      </c>
      <c r="D727" s="8">
        <f t="shared" si="263"/>
        <v>0</v>
      </c>
      <c r="E727" s="8"/>
      <c r="F727" s="8"/>
      <c r="G727" s="8"/>
      <c r="H727" s="8"/>
      <c r="I727" s="8"/>
      <c r="J727" s="8"/>
      <c r="K727" s="8">
        <v>0</v>
      </c>
      <c r="L727" s="35"/>
      <c r="M727" s="35"/>
      <c r="N727" s="35"/>
      <c r="O727" s="35"/>
      <c r="P727" s="22"/>
      <c r="Q727" s="18"/>
      <c r="R727" s="18"/>
      <c r="S727" s="46"/>
      <c r="T727" s="49"/>
      <c r="U727" s="49"/>
      <c r="V727" s="49"/>
      <c r="W727" s="49"/>
      <c r="X727" s="49"/>
      <c r="Y727" s="49"/>
      <c r="Z727" s="49"/>
      <c r="AA727" s="49"/>
      <c r="AB727" s="49"/>
      <c r="AC727" s="49"/>
    </row>
    <row r="728" spans="1:29" s="6" customFormat="1" x14ac:dyDescent="0.25">
      <c r="A728" s="70"/>
      <c r="B728" s="76"/>
      <c r="C728" s="24" t="s">
        <v>16</v>
      </c>
      <c r="D728" s="8">
        <f t="shared" si="263"/>
        <v>249316.93</v>
      </c>
      <c r="E728" s="8">
        <v>8306.2000000000007</v>
      </c>
      <c r="F728" s="8">
        <v>10736.1</v>
      </c>
      <c r="G728" s="8">
        <v>11845.6</v>
      </c>
      <c r="H728" s="8">
        <v>12970.2</v>
      </c>
      <c r="I728" s="8">
        <v>14176.3</v>
      </c>
      <c r="J728" s="8">
        <v>17906.5</v>
      </c>
      <c r="K728" s="8">
        <v>20704.7</v>
      </c>
      <c r="L728" s="9">
        <v>22586.3</v>
      </c>
      <c r="M728" s="9">
        <v>23606.43</v>
      </c>
      <c r="N728" s="9">
        <v>51813.599999999999</v>
      </c>
      <c r="O728" s="9">
        <v>54665</v>
      </c>
      <c r="P728" s="62"/>
      <c r="Q728" s="18"/>
      <c r="R728" s="18"/>
      <c r="S728" s="46"/>
      <c r="T728" s="49"/>
      <c r="U728" s="49"/>
      <c r="V728" s="49"/>
      <c r="W728" s="49"/>
      <c r="X728" s="49"/>
      <c r="Y728" s="49"/>
      <c r="Z728" s="49"/>
      <c r="AA728" s="49"/>
      <c r="AB728" s="49"/>
      <c r="AC728" s="49"/>
    </row>
    <row r="729" spans="1:29" s="6" customFormat="1" ht="30" x14ac:dyDescent="0.25">
      <c r="A729" s="70"/>
      <c r="B729" s="76"/>
      <c r="C729" s="24" t="s">
        <v>17</v>
      </c>
      <c r="D729" s="8">
        <f t="shared" si="263"/>
        <v>0</v>
      </c>
      <c r="E729" s="8"/>
      <c r="F729" s="8"/>
      <c r="G729" s="8"/>
      <c r="H729" s="8"/>
      <c r="I729" s="8"/>
      <c r="J729" s="8"/>
      <c r="K729" s="8">
        <v>0</v>
      </c>
      <c r="L729" s="35"/>
      <c r="M729" s="35"/>
      <c r="N729" s="35"/>
      <c r="O729" s="35"/>
      <c r="P729" s="22"/>
      <c r="Q729" s="18"/>
      <c r="R729" s="18"/>
      <c r="S729" s="46"/>
      <c r="T729" s="49"/>
      <c r="U729" s="49"/>
      <c r="V729" s="49"/>
      <c r="W729" s="49"/>
      <c r="X729" s="49"/>
      <c r="Y729" s="49"/>
      <c r="Z729" s="49"/>
      <c r="AA729" s="49"/>
      <c r="AB729" s="49"/>
      <c r="AC729" s="49"/>
    </row>
    <row r="730" spans="1:29" s="6" customFormat="1" ht="30" x14ac:dyDescent="0.25">
      <c r="A730" s="71"/>
      <c r="B730" s="77"/>
      <c r="C730" s="24" t="s">
        <v>18</v>
      </c>
      <c r="D730" s="8">
        <f t="shared" si="263"/>
        <v>0</v>
      </c>
      <c r="E730" s="8"/>
      <c r="F730" s="8"/>
      <c r="G730" s="8"/>
      <c r="H730" s="8"/>
      <c r="I730" s="8"/>
      <c r="J730" s="8"/>
      <c r="K730" s="8">
        <v>0</v>
      </c>
      <c r="L730" s="35"/>
      <c r="M730" s="35"/>
      <c r="N730" s="35"/>
      <c r="O730" s="35"/>
      <c r="P730" s="22"/>
      <c r="Q730" s="18"/>
      <c r="R730" s="18"/>
      <c r="S730" s="46"/>
      <c r="T730" s="49"/>
      <c r="U730" s="49"/>
      <c r="V730" s="49"/>
      <c r="W730" s="49"/>
      <c r="X730" s="49"/>
      <c r="Y730" s="49"/>
      <c r="Z730" s="49"/>
      <c r="AA730" s="49"/>
      <c r="AB730" s="49"/>
      <c r="AC730" s="49"/>
    </row>
    <row r="731" spans="1:29" s="6" customFormat="1" x14ac:dyDescent="0.25">
      <c r="A731" s="69" t="s">
        <v>161</v>
      </c>
      <c r="B731" s="75" t="s">
        <v>221</v>
      </c>
      <c r="C731" s="35" t="s">
        <v>14</v>
      </c>
      <c r="D731" s="8">
        <f t="shared" ref="D731:D765" si="289">SUM(E731:O731)</f>
        <v>220846.32</v>
      </c>
      <c r="E731" s="8">
        <f t="shared" ref="E731:O731" si="290">E732+E733+E734+E735</f>
        <v>9044.6</v>
      </c>
      <c r="F731" s="8">
        <f t="shared" si="290"/>
        <v>11596.6</v>
      </c>
      <c r="G731" s="8">
        <f t="shared" si="290"/>
        <v>13013.6</v>
      </c>
      <c r="H731" s="8">
        <f t="shared" si="290"/>
        <v>14577.3</v>
      </c>
      <c r="I731" s="8">
        <f t="shared" si="290"/>
        <v>15610.4</v>
      </c>
      <c r="J731" s="8">
        <f t="shared" si="290"/>
        <v>19549.3</v>
      </c>
      <c r="K731" s="8">
        <f t="shared" si="290"/>
        <v>22250.9</v>
      </c>
      <c r="L731" s="8">
        <f t="shared" si="290"/>
        <v>22389.8</v>
      </c>
      <c r="M731" s="8">
        <f t="shared" si="290"/>
        <v>23549.02</v>
      </c>
      <c r="N731" s="8">
        <f t="shared" si="290"/>
        <v>33704.699999999997</v>
      </c>
      <c r="O731" s="8">
        <f t="shared" si="290"/>
        <v>35560.1</v>
      </c>
      <c r="P731" s="23"/>
      <c r="Q731" s="18"/>
      <c r="R731" s="18"/>
      <c r="S731" s="46"/>
      <c r="T731" s="49"/>
      <c r="U731" s="49"/>
      <c r="V731" s="49"/>
      <c r="W731" s="49"/>
      <c r="X731" s="49"/>
      <c r="Y731" s="49"/>
      <c r="Z731" s="49"/>
      <c r="AA731" s="49"/>
      <c r="AB731" s="49"/>
      <c r="AC731" s="49"/>
    </row>
    <row r="732" spans="1:29" s="6" customFormat="1" x14ac:dyDescent="0.25">
      <c r="A732" s="70"/>
      <c r="B732" s="76"/>
      <c r="C732" s="35" t="s">
        <v>22</v>
      </c>
      <c r="D732" s="8">
        <f t="shared" si="289"/>
        <v>0</v>
      </c>
      <c r="E732" s="8"/>
      <c r="F732" s="8"/>
      <c r="G732" s="8"/>
      <c r="H732" s="8"/>
      <c r="I732" s="8"/>
      <c r="J732" s="8"/>
      <c r="K732" s="8">
        <v>0</v>
      </c>
      <c r="L732" s="35"/>
      <c r="M732" s="35"/>
      <c r="N732" s="35"/>
      <c r="O732" s="35"/>
      <c r="P732" s="22"/>
      <c r="Q732" s="18"/>
      <c r="R732" s="18"/>
      <c r="S732" s="46"/>
      <c r="T732" s="49"/>
      <c r="U732" s="49"/>
      <c r="V732" s="49"/>
      <c r="W732" s="49"/>
      <c r="X732" s="49"/>
      <c r="Y732" s="49"/>
      <c r="Z732" s="49"/>
      <c r="AA732" s="49"/>
      <c r="AB732" s="49"/>
      <c r="AC732" s="49"/>
    </row>
    <row r="733" spans="1:29" s="6" customFormat="1" x14ac:dyDescent="0.25">
      <c r="A733" s="70"/>
      <c r="B733" s="76"/>
      <c r="C733" s="24" t="s">
        <v>16</v>
      </c>
      <c r="D733" s="8">
        <f t="shared" si="289"/>
        <v>220846.32</v>
      </c>
      <c r="E733" s="8">
        <v>9044.6</v>
      </c>
      <c r="F733" s="8">
        <v>11596.6</v>
      </c>
      <c r="G733" s="8">
        <v>13013.6</v>
      </c>
      <c r="H733" s="8">
        <v>14577.3</v>
      </c>
      <c r="I733" s="8">
        <v>15610.4</v>
      </c>
      <c r="J733" s="8">
        <v>19549.3</v>
      </c>
      <c r="K733" s="8">
        <v>22250.9</v>
      </c>
      <c r="L733" s="8">
        <v>22389.8</v>
      </c>
      <c r="M733" s="8">
        <v>23549.02</v>
      </c>
      <c r="N733" s="8">
        <v>33704.699999999997</v>
      </c>
      <c r="O733" s="8">
        <v>35560.1</v>
      </c>
      <c r="P733" s="23"/>
      <c r="Q733" s="18"/>
      <c r="R733" s="18"/>
      <c r="S733" s="46"/>
      <c r="T733" s="49"/>
      <c r="U733" s="49"/>
      <c r="V733" s="49"/>
      <c r="W733" s="49"/>
      <c r="X733" s="49"/>
      <c r="Y733" s="49"/>
      <c r="Z733" s="49"/>
      <c r="AA733" s="49"/>
      <c r="AB733" s="49"/>
      <c r="AC733" s="49"/>
    </row>
    <row r="734" spans="1:29" s="6" customFormat="1" ht="30" x14ac:dyDescent="0.25">
      <c r="A734" s="70"/>
      <c r="B734" s="76"/>
      <c r="C734" s="24" t="s">
        <v>17</v>
      </c>
      <c r="D734" s="8">
        <f t="shared" si="289"/>
        <v>0</v>
      </c>
      <c r="E734" s="8"/>
      <c r="F734" s="8"/>
      <c r="G734" s="8"/>
      <c r="H734" s="8"/>
      <c r="I734" s="8"/>
      <c r="J734" s="8"/>
      <c r="K734" s="8">
        <v>0</v>
      </c>
      <c r="L734" s="35"/>
      <c r="M734" s="35"/>
      <c r="N734" s="35"/>
      <c r="O734" s="35"/>
      <c r="P734" s="22"/>
      <c r="Q734" s="18"/>
      <c r="R734" s="18"/>
      <c r="S734" s="46"/>
      <c r="T734" s="49"/>
      <c r="U734" s="49"/>
      <c r="V734" s="49"/>
      <c r="W734" s="49"/>
      <c r="X734" s="49"/>
      <c r="Y734" s="49"/>
      <c r="Z734" s="49"/>
      <c r="AA734" s="49"/>
      <c r="AB734" s="49"/>
      <c r="AC734" s="49"/>
    </row>
    <row r="735" spans="1:29" s="6" customFormat="1" ht="30" x14ac:dyDescent="0.25">
      <c r="A735" s="71"/>
      <c r="B735" s="77"/>
      <c r="C735" s="24" t="s">
        <v>18</v>
      </c>
      <c r="D735" s="8">
        <f t="shared" si="289"/>
        <v>0</v>
      </c>
      <c r="E735" s="8"/>
      <c r="F735" s="8"/>
      <c r="G735" s="8"/>
      <c r="H735" s="8"/>
      <c r="I735" s="8"/>
      <c r="J735" s="8"/>
      <c r="K735" s="8">
        <v>0</v>
      </c>
      <c r="L735" s="35"/>
      <c r="M735" s="41"/>
      <c r="N735" s="35"/>
      <c r="O735" s="35"/>
      <c r="P735" s="22"/>
      <c r="Q735" s="18"/>
      <c r="R735" s="18"/>
      <c r="S735" s="46"/>
      <c r="T735" s="49"/>
      <c r="U735" s="49"/>
      <c r="V735" s="49"/>
      <c r="W735" s="49"/>
      <c r="X735" s="49"/>
      <c r="Y735" s="49"/>
      <c r="Z735" s="49"/>
      <c r="AA735" s="49"/>
      <c r="AB735" s="49"/>
      <c r="AC735" s="49"/>
    </row>
    <row r="736" spans="1:29" s="6" customFormat="1" ht="28.5" customHeight="1" x14ac:dyDescent="0.25">
      <c r="A736" s="69" t="s">
        <v>179</v>
      </c>
      <c r="B736" s="75" t="s">
        <v>222</v>
      </c>
      <c r="C736" s="35" t="s">
        <v>14</v>
      </c>
      <c r="D736" s="8">
        <f t="shared" si="289"/>
        <v>988606.65</v>
      </c>
      <c r="E736" s="8">
        <f t="shared" ref="E736:O736" si="291">E737+E738+E739+E740</f>
        <v>74359.600000000006</v>
      </c>
      <c r="F736" s="8">
        <f t="shared" si="291"/>
        <v>78728.899999999994</v>
      </c>
      <c r="G736" s="8">
        <f t="shared" si="291"/>
        <v>80985</v>
      </c>
      <c r="H736" s="8">
        <f t="shared" si="291"/>
        <v>79126.7</v>
      </c>
      <c r="I736" s="8">
        <f t="shared" si="291"/>
        <v>80581.100000000006</v>
      </c>
      <c r="J736" s="8">
        <f t="shared" si="291"/>
        <v>84823</v>
      </c>
      <c r="K736" s="8">
        <f t="shared" si="291"/>
        <v>86074.7</v>
      </c>
      <c r="L736" s="8">
        <f t="shared" si="291"/>
        <v>87023.9</v>
      </c>
      <c r="M736" s="8">
        <f t="shared" si="291"/>
        <v>91003.05</v>
      </c>
      <c r="N736" s="8">
        <f t="shared" si="291"/>
        <v>119658.1</v>
      </c>
      <c r="O736" s="8">
        <f t="shared" si="291"/>
        <v>126242.6</v>
      </c>
      <c r="P736" s="23"/>
      <c r="Q736" s="18"/>
      <c r="R736" s="18"/>
      <c r="S736" s="46"/>
      <c r="T736" s="49"/>
      <c r="U736" s="49"/>
      <c r="V736" s="49"/>
      <c r="W736" s="49"/>
      <c r="X736" s="49"/>
      <c r="Y736" s="49"/>
      <c r="Z736" s="49"/>
      <c r="AA736" s="49"/>
      <c r="AB736" s="49"/>
      <c r="AC736" s="49"/>
    </row>
    <row r="737" spans="1:29" s="6" customFormat="1" ht="24.75" customHeight="1" x14ac:dyDescent="0.25">
      <c r="A737" s="70"/>
      <c r="B737" s="76"/>
      <c r="C737" s="35" t="s">
        <v>22</v>
      </c>
      <c r="D737" s="8">
        <f t="shared" si="289"/>
        <v>0</v>
      </c>
      <c r="E737" s="8"/>
      <c r="F737" s="8"/>
      <c r="G737" s="8"/>
      <c r="H737" s="8"/>
      <c r="I737" s="8"/>
      <c r="J737" s="8"/>
      <c r="K737" s="8">
        <v>0</v>
      </c>
      <c r="L737" s="35"/>
      <c r="M737" s="35"/>
      <c r="N737" s="35"/>
      <c r="O737" s="35"/>
      <c r="P737" s="22"/>
      <c r="Q737" s="18"/>
      <c r="R737" s="18"/>
      <c r="S737" s="46"/>
      <c r="T737" s="49"/>
      <c r="U737" s="49"/>
      <c r="V737" s="49"/>
      <c r="W737" s="49"/>
      <c r="X737" s="49"/>
      <c r="Y737" s="49"/>
      <c r="Z737" s="49"/>
      <c r="AA737" s="49"/>
      <c r="AB737" s="49"/>
      <c r="AC737" s="49"/>
    </row>
    <row r="738" spans="1:29" s="6" customFormat="1" ht="26.25" customHeight="1" x14ac:dyDescent="0.25">
      <c r="A738" s="70"/>
      <c r="B738" s="76"/>
      <c r="C738" s="24" t="s">
        <v>16</v>
      </c>
      <c r="D738" s="8">
        <f t="shared" si="289"/>
        <v>988606.65</v>
      </c>
      <c r="E738" s="8">
        <v>74359.600000000006</v>
      </c>
      <c r="F738" s="8">
        <v>78728.899999999994</v>
      </c>
      <c r="G738" s="8">
        <v>80985</v>
      </c>
      <c r="H738" s="8">
        <v>79126.7</v>
      </c>
      <c r="I738" s="8">
        <v>80581.100000000006</v>
      </c>
      <c r="J738" s="8">
        <v>84823</v>
      </c>
      <c r="K738" s="8">
        <v>86074.7</v>
      </c>
      <c r="L738" s="35">
        <v>87023.9</v>
      </c>
      <c r="M738" s="9">
        <v>91003.05</v>
      </c>
      <c r="N738" s="9">
        <v>119658.1</v>
      </c>
      <c r="O738" s="9">
        <v>126242.6</v>
      </c>
      <c r="P738" s="62"/>
      <c r="Q738" s="18"/>
      <c r="R738" s="18"/>
      <c r="S738" s="46"/>
      <c r="T738" s="49"/>
      <c r="U738" s="49"/>
      <c r="V738" s="49"/>
      <c r="W738" s="49"/>
      <c r="X738" s="49"/>
      <c r="Y738" s="49"/>
      <c r="Z738" s="49"/>
      <c r="AA738" s="49"/>
      <c r="AB738" s="49"/>
      <c r="AC738" s="49"/>
    </row>
    <row r="739" spans="1:29" s="6" customFormat="1" ht="30" x14ac:dyDescent="0.25">
      <c r="A739" s="70"/>
      <c r="B739" s="76"/>
      <c r="C739" s="24" t="s">
        <v>17</v>
      </c>
      <c r="D739" s="8">
        <f t="shared" si="289"/>
        <v>0</v>
      </c>
      <c r="E739" s="8"/>
      <c r="F739" s="8"/>
      <c r="G739" s="8"/>
      <c r="H739" s="8"/>
      <c r="I739" s="8"/>
      <c r="J739" s="8"/>
      <c r="K739" s="8">
        <v>0</v>
      </c>
      <c r="L739" s="35"/>
      <c r="M739" s="35"/>
      <c r="N739" s="35"/>
      <c r="O739" s="35"/>
      <c r="P739" s="22"/>
      <c r="Q739" s="18"/>
      <c r="R739" s="18"/>
      <c r="S739" s="46"/>
      <c r="T739" s="49"/>
      <c r="U739" s="49"/>
      <c r="V739" s="49"/>
      <c r="W739" s="49"/>
      <c r="X739" s="49"/>
      <c r="Y739" s="49"/>
      <c r="Z739" s="49"/>
      <c r="AA739" s="49"/>
      <c r="AB739" s="49"/>
      <c r="AC739" s="49"/>
    </row>
    <row r="740" spans="1:29" s="6" customFormat="1" ht="30" x14ac:dyDescent="0.25">
      <c r="A740" s="71"/>
      <c r="B740" s="77"/>
      <c r="C740" s="24" t="s">
        <v>18</v>
      </c>
      <c r="D740" s="8">
        <f t="shared" si="289"/>
        <v>0</v>
      </c>
      <c r="E740" s="8"/>
      <c r="F740" s="8"/>
      <c r="G740" s="8"/>
      <c r="H740" s="8"/>
      <c r="I740" s="8"/>
      <c r="J740" s="8"/>
      <c r="K740" s="8">
        <v>0</v>
      </c>
      <c r="L740" s="35"/>
      <c r="M740" s="35"/>
      <c r="N740" s="35"/>
      <c r="O740" s="35"/>
      <c r="P740" s="22"/>
      <c r="Q740" s="18"/>
      <c r="R740" s="18"/>
      <c r="S740" s="46"/>
      <c r="T740" s="49"/>
      <c r="U740" s="49"/>
      <c r="V740" s="49"/>
      <c r="W740" s="49"/>
      <c r="X740" s="49"/>
      <c r="Y740" s="49"/>
      <c r="Z740" s="49"/>
      <c r="AA740" s="49"/>
      <c r="AB740" s="49"/>
      <c r="AC740" s="49"/>
    </row>
    <row r="741" spans="1:29" s="6" customFormat="1" ht="25.5" customHeight="1" x14ac:dyDescent="0.25">
      <c r="A741" s="69" t="s">
        <v>184</v>
      </c>
      <c r="B741" s="75" t="s">
        <v>223</v>
      </c>
      <c r="C741" s="35" t="s">
        <v>14</v>
      </c>
      <c r="D741" s="8">
        <f t="shared" si="289"/>
        <v>2405.6</v>
      </c>
      <c r="E741" s="8">
        <f t="shared" ref="E741:O741" si="292">E742+E743+E744+E745</f>
        <v>698.8</v>
      </c>
      <c r="F741" s="8">
        <f t="shared" si="292"/>
        <v>837.6</v>
      </c>
      <c r="G741" s="8">
        <f t="shared" si="292"/>
        <v>771.3</v>
      </c>
      <c r="H741" s="8">
        <f t="shared" si="292"/>
        <v>97.9</v>
      </c>
      <c r="I741" s="8">
        <f t="shared" si="292"/>
        <v>0</v>
      </c>
      <c r="J741" s="8">
        <f t="shared" si="292"/>
        <v>0</v>
      </c>
      <c r="K741" s="8">
        <f t="shared" si="292"/>
        <v>0</v>
      </c>
      <c r="L741" s="8">
        <f t="shared" si="292"/>
        <v>0</v>
      </c>
      <c r="M741" s="8">
        <f t="shared" si="292"/>
        <v>0</v>
      </c>
      <c r="N741" s="8">
        <f t="shared" si="292"/>
        <v>0</v>
      </c>
      <c r="O741" s="8">
        <f t="shared" si="292"/>
        <v>0</v>
      </c>
      <c r="P741" s="23"/>
      <c r="Q741" s="18"/>
      <c r="R741" s="18"/>
      <c r="S741" s="46"/>
      <c r="T741" s="49"/>
      <c r="U741" s="49"/>
      <c r="V741" s="49"/>
      <c r="W741" s="49"/>
      <c r="X741" s="49"/>
      <c r="Y741" s="49"/>
      <c r="Z741" s="49"/>
      <c r="AA741" s="49"/>
      <c r="AB741" s="49"/>
      <c r="AC741" s="49"/>
    </row>
    <row r="742" spans="1:29" s="6" customFormat="1" ht="33" customHeight="1" x14ac:dyDescent="0.25">
      <c r="A742" s="70"/>
      <c r="B742" s="76"/>
      <c r="C742" s="35" t="s">
        <v>22</v>
      </c>
      <c r="D742" s="8">
        <f t="shared" si="289"/>
        <v>0</v>
      </c>
      <c r="E742" s="8"/>
      <c r="F742" s="8"/>
      <c r="G742" s="8"/>
      <c r="H742" s="8"/>
      <c r="I742" s="8"/>
      <c r="J742" s="8"/>
      <c r="K742" s="8"/>
      <c r="L742" s="35"/>
      <c r="M742" s="35"/>
      <c r="N742" s="35"/>
      <c r="O742" s="35"/>
      <c r="P742" s="22"/>
      <c r="Q742" s="18"/>
      <c r="R742" s="18"/>
      <c r="S742" s="46"/>
      <c r="T742" s="49"/>
      <c r="U742" s="49"/>
      <c r="V742" s="49"/>
      <c r="W742" s="49"/>
      <c r="X742" s="49"/>
      <c r="Y742" s="49"/>
      <c r="Z742" s="49"/>
      <c r="AA742" s="49"/>
      <c r="AB742" s="49"/>
      <c r="AC742" s="49"/>
    </row>
    <row r="743" spans="1:29" s="6" customFormat="1" ht="33.75" customHeight="1" x14ac:dyDescent="0.25">
      <c r="A743" s="70"/>
      <c r="B743" s="76"/>
      <c r="C743" s="24" t="s">
        <v>16</v>
      </c>
      <c r="D743" s="8">
        <f t="shared" si="289"/>
        <v>2405.6</v>
      </c>
      <c r="E743" s="8">
        <v>698.8</v>
      </c>
      <c r="F743" s="8">
        <v>837.6</v>
      </c>
      <c r="G743" s="8">
        <v>771.3</v>
      </c>
      <c r="H743" s="8">
        <v>97.9</v>
      </c>
      <c r="I743" s="8">
        <v>0</v>
      </c>
      <c r="J743" s="8">
        <v>0</v>
      </c>
      <c r="K743" s="8">
        <v>0</v>
      </c>
      <c r="L743" s="35"/>
      <c r="M743" s="35"/>
      <c r="N743" s="35"/>
      <c r="O743" s="35"/>
      <c r="P743" s="22"/>
      <c r="Q743" s="18"/>
      <c r="R743" s="18"/>
      <c r="S743" s="46"/>
      <c r="T743" s="49"/>
      <c r="U743" s="49"/>
      <c r="V743" s="49"/>
      <c r="W743" s="49"/>
      <c r="X743" s="49"/>
      <c r="Y743" s="49"/>
      <c r="Z743" s="49"/>
      <c r="AA743" s="49"/>
      <c r="AB743" s="49"/>
      <c r="AC743" s="49"/>
    </row>
    <row r="744" spans="1:29" s="6" customFormat="1" ht="38.25" customHeight="1" x14ac:dyDescent="0.25">
      <c r="A744" s="70"/>
      <c r="B744" s="76"/>
      <c r="C744" s="24" t="s">
        <v>17</v>
      </c>
      <c r="D744" s="8">
        <f t="shared" si="289"/>
        <v>0</v>
      </c>
      <c r="E744" s="8"/>
      <c r="F744" s="8"/>
      <c r="G744" s="8"/>
      <c r="H744" s="8"/>
      <c r="I744" s="8"/>
      <c r="J744" s="8"/>
      <c r="K744" s="8"/>
      <c r="L744" s="35"/>
      <c r="M744" s="35"/>
      <c r="N744" s="35"/>
      <c r="O744" s="35"/>
      <c r="P744" s="22"/>
      <c r="Q744" s="18"/>
      <c r="R744" s="18"/>
      <c r="S744" s="46"/>
      <c r="T744" s="49"/>
      <c r="U744" s="49"/>
      <c r="V744" s="49"/>
      <c r="W744" s="49"/>
      <c r="X744" s="49"/>
      <c r="Y744" s="49"/>
      <c r="Z744" s="49"/>
      <c r="AA744" s="49"/>
      <c r="AB744" s="49"/>
      <c r="AC744" s="49"/>
    </row>
    <row r="745" spans="1:29" s="6" customFormat="1" ht="30" x14ac:dyDescent="0.25">
      <c r="A745" s="71"/>
      <c r="B745" s="77"/>
      <c r="C745" s="24" t="s">
        <v>18</v>
      </c>
      <c r="D745" s="8">
        <f t="shared" si="289"/>
        <v>0</v>
      </c>
      <c r="E745" s="8"/>
      <c r="F745" s="8"/>
      <c r="G745" s="8"/>
      <c r="H745" s="8"/>
      <c r="I745" s="8"/>
      <c r="J745" s="8"/>
      <c r="K745" s="8"/>
      <c r="L745" s="35"/>
      <c r="M745" s="35"/>
      <c r="N745" s="35"/>
      <c r="O745" s="35"/>
      <c r="P745" s="22"/>
      <c r="Q745" s="18"/>
      <c r="R745" s="18"/>
      <c r="S745" s="46"/>
      <c r="T745" s="49"/>
      <c r="U745" s="49"/>
      <c r="V745" s="49"/>
      <c r="W745" s="49"/>
      <c r="X745" s="49"/>
      <c r="Y745" s="49"/>
      <c r="Z745" s="49"/>
      <c r="AA745" s="49"/>
      <c r="AB745" s="49"/>
      <c r="AC745" s="49"/>
    </row>
    <row r="746" spans="1:29" s="6" customFormat="1" ht="36" customHeight="1" x14ac:dyDescent="0.25">
      <c r="A746" s="69" t="s">
        <v>188</v>
      </c>
      <c r="B746" s="75" t="s">
        <v>224</v>
      </c>
      <c r="C746" s="35" t="s">
        <v>14</v>
      </c>
      <c r="D746" s="8">
        <f t="shared" si="289"/>
        <v>32146.400000000001</v>
      </c>
      <c r="E746" s="8">
        <f t="shared" ref="E746:O746" si="293">E747+E748+E749+E750</f>
        <v>8130</v>
      </c>
      <c r="F746" s="8">
        <f t="shared" si="293"/>
        <v>8663.2999999999993</v>
      </c>
      <c r="G746" s="8">
        <f t="shared" si="293"/>
        <v>12805.2</v>
      </c>
      <c r="H746" s="8">
        <f t="shared" si="293"/>
        <v>2437.1</v>
      </c>
      <c r="I746" s="8">
        <f t="shared" si="293"/>
        <v>110.8</v>
      </c>
      <c r="J746" s="8">
        <f t="shared" si="293"/>
        <v>0</v>
      </c>
      <c r="K746" s="8">
        <f t="shared" si="293"/>
        <v>0</v>
      </c>
      <c r="L746" s="8">
        <f t="shared" si="293"/>
        <v>0</v>
      </c>
      <c r="M746" s="8">
        <f t="shared" si="293"/>
        <v>0</v>
      </c>
      <c r="N746" s="8">
        <f t="shared" si="293"/>
        <v>0</v>
      </c>
      <c r="O746" s="8">
        <f t="shared" si="293"/>
        <v>0</v>
      </c>
      <c r="P746" s="23"/>
      <c r="Q746" s="18"/>
      <c r="R746" s="18"/>
      <c r="S746" s="46"/>
      <c r="T746" s="49"/>
      <c r="U746" s="49"/>
      <c r="V746" s="49"/>
      <c r="W746" s="49"/>
      <c r="X746" s="49"/>
      <c r="Y746" s="49"/>
      <c r="Z746" s="49"/>
      <c r="AA746" s="49"/>
      <c r="AB746" s="49"/>
      <c r="AC746" s="49"/>
    </row>
    <row r="747" spans="1:29" s="6" customFormat="1" ht="33" customHeight="1" x14ac:dyDescent="0.25">
      <c r="A747" s="70"/>
      <c r="B747" s="76"/>
      <c r="C747" s="35" t="s">
        <v>22</v>
      </c>
      <c r="D747" s="8">
        <f t="shared" si="289"/>
        <v>0</v>
      </c>
      <c r="E747" s="8"/>
      <c r="F747" s="8"/>
      <c r="G747" s="8"/>
      <c r="H747" s="8"/>
      <c r="I747" s="8"/>
      <c r="J747" s="8"/>
      <c r="K747" s="8"/>
      <c r="L747" s="35"/>
      <c r="M747" s="35"/>
      <c r="N747" s="35"/>
      <c r="O747" s="35"/>
      <c r="P747" s="22"/>
      <c r="Q747" s="18"/>
      <c r="R747" s="18"/>
      <c r="S747" s="46"/>
      <c r="T747" s="49"/>
      <c r="U747" s="49"/>
      <c r="V747" s="49"/>
      <c r="W747" s="49"/>
      <c r="X747" s="49"/>
      <c r="Y747" s="49"/>
      <c r="Z747" s="49"/>
      <c r="AA747" s="49"/>
      <c r="AB747" s="49"/>
      <c r="AC747" s="49"/>
    </row>
    <row r="748" spans="1:29" s="6" customFormat="1" ht="33" customHeight="1" x14ac:dyDescent="0.25">
      <c r="A748" s="70"/>
      <c r="B748" s="76"/>
      <c r="C748" s="24" t="s">
        <v>16</v>
      </c>
      <c r="D748" s="8">
        <f t="shared" si="289"/>
        <v>32146.400000000001</v>
      </c>
      <c r="E748" s="8">
        <v>8130</v>
      </c>
      <c r="F748" s="8">
        <v>8663.2999999999993</v>
      </c>
      <c r="G748" s="8">
        <v>12805.2</v>
      </c>
      <c r="H748" s="8">
        <v>2437.1</v>
      </c>
      <c r="I748" s="8">
        <v>110.8</v>
      </c>
      <c r="J748" s="8">
        <v>0</v>
      </c>
      <c r="K748" s="8">
        <v>0</v>
      </c>
      <c r="L748" s="35"/>
      <c r="M748" s="35"/>
      <c r="N748" s="35"/>
      <c r="O748" s="35"/>
      <c r="P748" s="22"/>
      <c r="Q748" s="18"/>
      <c r="R748" s="18"/>
      <c r="S748" s="46"/>
      <c r="T748" s="49"/>
      <c r="U748" s="49"/>
      <c r="V748" s="49"/>
      <c r="W748" s="49"/>
      <c r="X748" s="49"/>
      <c r="Y748" s="49"/>
      <c r="Z748" s="49"/>
      <c r="AA748" s="49"/>
      <c r="AB748" s="49"/>
      <c r="AC748" s="49"/>
    </row>
    <row r="749" spans="1:29" s="6" customFormat="1" ht="41.25" customHeight="1" x14ac:dyDescent="0.25">
      <c r="A749" s="70"/>
      <c r="B749" s="76"/>
      <c r="C749" s="24" t="s">
        <v>17</v>
      </c>
      <c r="D749" s="8">
        <f t="shared" si="289"/>
        <v>0</v>
      </c>
      <c r="E749" s="8"/>
      <c r="F749" s="8"/>
      <c r="G749" s="8"/>
      <c r="H749" s="8"/>
      <c r="I749" s="8"/>
      <c r="J749" s="8"/>
      <c r="K749" s="8"/>
      <c r="L749" s="35"/>
      <c r="M749" s="35"/>
      <c r="N749" s="35"/>
      <c r="O749" s="35"/>
      <c r="P749" s="22"/>
      <c r="Q749" s="18"/>
      <c r="R749" s="18"/>
      <c r="S749" s="46"/>
      <c r="T749" s="49"/>
      <c r="U749" s="49"/>
      <c r="V749" s="49"/>
      <c r="W749" s="49"/>
      <c r="X749" s="49"/>
      <c r="Y749" s="49"/>
      <c r="Z749" s="49"/>
      <c r="AA749" s="49"/>
      <c r="AB749" s="49"/>
      <c r="AC749" s="49"/>
    </row>
    <row r="750" spans="1:29" s="6" customFormat="1" ht="36.75" customHeight="1" x14ac:dyDescent="0.25">
      <c r="A750" s="71"/>
      <c r="B750" s="77"/>
      <c r="C750" s="24" t="s">
        <v>18</v>
      </c>
      <c r="D750" s="8">
        <f t="shared" si="289"/>
        <v>0</v>
      </c>
      <c r="E750" s="8"/>
      <c r="F750" s="8"/>
      <c r="G750" s="8"/>
      <c r="H750" s="8"/>
      <c r="I750" s="8"/>
      <c r="J750" s="8"/>
      <c r="K750" s="8"/>
      <c r="L750" s="35"/>
      <c r="M750" s="35"/>
      <c r="N750" s="35"/>
      <c r="O750" s="35"/>
      <c r="P750" s="22"/>
      <c r="Q750" s="18"/>
      <c r="R750" s="18"/>
      <c r="S750" s="46"/>
      <c r="T750" s="49"/>
      <c r="U750" s="49"/>
      <c r="V750" s="49"/>
      <c r="W750" s="49"/>
      <c r="X750" s="49"/>
      <c r="Y750" s="49"/>
      <c r="Z750" s="49"/>
      <c r="AA750" s="49"/>
      <c r="AB750" s="49"/>
      <c r="AC750" s="49"/>
    </row>
    <row r="751" spans="1:29" s="6" customFormat="1" ht="24.75" customHeight="1" x14ac:dyDescent="0.25">
      <c r="A751" s="69" t="s">
        <v>198</v>
      </c>
      <c r="B751" s="75" t="s">
        <v>225</v>
      </c>
      <c r="C751" s="35" t="s">
        <v>14</v>
      </c>
      <c r="D751" s="8">
        <f t="shared" si="289"/>
        <v>37</v>
      </c>
      <c r="E751" s="8">
        <f t="shared" ref="E751:O751" si="294">E752+E753+E754+E755</f>
        <v>37</v>
      </c>
      <c r="F751" s="8">
        <f t="shared" si="294"/>
        <v>0</v>
      </c>
      <c r="G751" s="8">
        <f t="shared" si="294"/>
        <v>0</v>
      </c>
      <c r="H751" s="8">
        <f t="shared" si="294"/>
        <v>0</v>
      </c>
      <c r="I751" s="8">
        <f t="shared" si="294"/>
        <v>0</v>
      </c>
      <c r="J751" s="8">
        <f t="shared" si="294"/>
        <v>0</v>
      </c>
      <c r="K751" s="8">
        <f t="shared" si="294"/>
        <v>0</v>
      </c>
      <c r="L751" s="8">
        <f t="shared" si="294"/>
        <v>0</v>
      </c>
      <c r="M751" s="8">
        <f t="shared" si="294"/>
        <v>0</v>
      </c>
      <c r="N751" s="8">
        <f t="shared" si="294"/>
        <v>0</v>
      </c>
      <c r="O751" s="8">
        <f t="shared" si="294"/>
        <v>0</v>
      </c>
      <c r="P751" s="23"/>
      <c r="Q751" s="18"/>
      <c r="R751" s="18"/>
      <c r="S751" s="46"/>
      <c r="T751" s="49"/>
      <c r="U751" s="49"/>
      <c r="V751" s="49"/>
      <c r="W751" s="49"/>
      <c r="X751" s="49"/>
      <c r="Y751" s="49"/>
      <c r="Z751" s="49"/>
      <c r="AA751" s="49"/>
      <c r="AB751" s="49"/>
      <c r="AC751" s="49"/>
    </row>
    <row r="752" spans="1:29" s="6" customFormat="1" ht="28.5" customHeight="1" x14ac:dyDescent="0.25">
      <c r="A752" s="70"/>
      <c r="B752" s="76"/>
      <c r="C752" s="35" t="s">
        <v>22</v>
      </c>
      <c r="D752" s="8">
        <f t="shared" si="289"/>
        <v>0</v>
      </c>
      <c r="E752" s="8"/>
      <c r="F752" s="8"/>
      <c r="G752" s="8"/>
      <c r="H752" s="8"/>
      <c r="I752" s="8"/>
      <c r="J752" s="8"/>
      <c r="K752" s="8"/>
      <c r="L752" s="35"/>
      <c r="M752" s="35"/>
      <c r="N752" s="35"/>
      <c r="O752" s="35"/>
      <c r="P752" s="22"/>
      <c r="Q752" s="18"/>
      <c r="R752" s="18"/>
      <c r="S752" s="46"/>
      <c r="T752" s="49"/>
      <c r="U752" s="49"/>
      <c r="V752" s="49"/>
      <c r="W752" s="49"/>
      <c r="X752" s="49"/>
      <c r="Y752" s="49"/>
      <c r="Z752" s="49"/>
      <c r="AA752" s="49"/>
      <c r="AB752" s="49"/>
      <c r="AC752" s="49"/>
    </row>
    <row r="753" spans="1:29" s="6" customFormat="1" ht="34.5" customHeight="1" x14ac:dyDescent="0.25">
      <c r="A753" s="70"/>
      <c r="B753" s="76"/>
      <c r="C753" s="24" t="s">
        <v>16</v>
      </c>
      <c r="D753" s="8">
        <f t="shared" si="289"/>
        <v>0</v>
      </c>
      <c r="E753" s="8"/>
      <c r="F753" s="8"/>
      <c r="G753" s="8"/>
      <c r="H753" s="8"/>
      <c r="I753" s="8"/>
      <c r="J753" s="8"/>
      <c r="K753" s="8"/>
      <c r="L753" s="35"/>
      <c r="M753" s="35"/>
      <c r="N753" s="35"/>
      <c r="O753" s="35"/>
      <c r="P753" s="22"/>
      <c r="Q753" s="18"/>
      <c r="R753" s="18"/>
      <c r="S753" s="46"/>
      <c r="T753" s="49"/>
      <c r="U753" s="49"/>
      <c r="V753" s="49"/>
      <c r="W753" s="49"/>
      <c r="X753" s="49"/>
      <c r="Y753" s="49"/>
      <c r="Z753" s="49"/>
      <c r="AA753" s="49"/>
      <c r="AB753" s="49"/>
      <c r="AC753" s="49"/>
    </row>
    <row r="754" spans="1:29" s="6" customFormat="1" ht="30" x14ac:dyDescent="0.25">
      <c r="A754" s="70"/>
      <c r="B754" s="76"/>
      <c r="C754" s="24" t="s">
        <v>17</v>
      </c>
      <c r="D754" s="8">
        <f t="shared" si="289"/>
        <v>37</v>
      </c>
      <c r="E754" s="8">
        <v>37</v>
      </c>
      <c r="F754" s="8"/>
      <c r="G754" s="8"/>
      <c r="H754" s="8"/>
      <c r="I754" s="8"/>
      <c r="J754" s="8"/>
      <c r="K754" s="8"/>
      <c r="L754" s="35"/>
      <c r="M754" s="35"/>
      <c r="N754" s="35"/>
      <c r="O754" s="35"/>
      <c r="P754" s="22"/>
      <c r="Q754" s="18"/>
      <c r="R754" s="18"/>
      <c r="S754" s="46"/>
      <c r="T754" s="49"/>
      <c r="U754" s="49"/>
      <c r="V754" s="49"/>
      <c r="W754" s="49"/>
      <c r="X754" s="49"/>
      <c r="Y754" s="49"/>
      <c r="Z754" s="49"/>
      <c r="AA754" s="49"/>
      <c r="AB754" s="49"/>
      <c r="AC754" s="49"/>
    </row>
    <row r="755" spans="1:29" s="6" customFormat="1" ht="30" x14ac:dyDescent="0.25">
      <c r="A755" s="71"/>
      <c r="B755" s="77"/>
      <c r="C755" s="24" t="s">
        <v>18</v>
      </c>
      <c r="D755" s="8">
        <f t="shared" si="289"/>
        <v>0</v>
      </c>
      <c r="E755" s="8"/>
      <c r="F755" s="8"/>
      <c r="G755" s="8"/>
      <c r="H755" s="8"/>
      <c r="I755" s="8"/>
      <c r="J755" s="8"/>
      <c r="K755" s="8"/>
      <c r="L755" s="35"/>
      <c r="M755" s="35"/>
      <c r="N755" s="35"/>
      <c r="O755" s="35"/>
      <c r="P755" s="22"/>
      <c r="Q755" s="18"/>
      <c r="R755" s="18"/>
      <c r="S755" s="46"/>
      <c r="T755" s="49"/>
      <c r="U755" s="49"/>
      <c r="V755" s="49"/>
      <c r="W755" s="49"/>
      <c r="X755" s="49"/>
      <c r="Y755" s="49"/>
      <c r="Z755" s="49"/>
      <c r="AA755" s="49"/>
      <c r="AB755" s="49"/>
      <c r="AC755" s="49"/>
    </row>
    <row r="756" spans="1:29" s="6" customFormat="1" ht="29.25" customHeight="1" x14ac:dyDescent="0.25">
      <c r="A756" s="69" t="s">
        <v>199</v>
      </c>
      <c r="B756" s="75" t="s">
        <v>226</v>
      </c>
      <c r="C756" s="35" t="s">
        <v>14</v>
      </c>
      <c r="D756" s="8">
        <f t="shared" si="289"/>
        <v>178</v>
      </c>
      <c r="E756" s="8">
        <f t="shared" ref="E756:O756" si="295">E757+E758+E759+E760</f>
        <v>178</v>
      </c>
      <c r="F756" s="8">
        <f t="shared" si="295"/>
        <v>0</v>
      </c>
      <c r="G756" s="8">
        <f t="shared" si="295"/>
        <v>0</v>
      </c>
      <c r="H756" s="8">
        <f t="shared" si="295"/>
        <v>0</v>
      </c>
      <c r="I756" s="8">
        <f t="shared" si="295"/>
        <v>0</v>
      </c>
      <c r="J756" s="8">
        <f t="shared" si="295"/>
        <v>0</v>
      </c>
      <c r="K756" s="8">
        <f t="shared" si="295"/>
        <v>0</v>
      </c>
      <c r="L756" s="8">
        <f t="shared" si="295"/>
        <v>0</v>
      </c>
      <c r="M756" s="8">
        <f t="shared" si="295"/>
        <v>0</v>
      </c>
      <c r="N756" s="8">
        <f t="shared" si="295"/>
        <v>0</v>
      </c>
      <c r="O756" s="8">
        <f t="shared" si="295"/>
        <v>0</v>
      </c>
      <c r="P756" s="23"/>
      <c r="Q756" s="18"/>
      <c r="R756" s="18"/>
      <c r="S756" s="46"/>
      <c r="T756" s="49"/>
      <c r="U756" s="49"/>
      <c r="V756" s="49"/>
      <c r="W756" s="49"/>
      <c r="X756" s="49"/>
      <c r="Y756" s="49"/>
      <c r="Z756" s="49"/>
      <c r="AA756" s="49"/>
      <c r="AB756" s="49"/>
      <c r="AC756" s="49"/>
    </row>
    <row r="757" spans="1:29" s="6" customFormat="1" ht="34.5" customHeight="1" x14ac:dyDescent="0.25">
      <c r="A757" s="70"/>
      <c r="B757" s="76"/>
      <c r="C757" s="35" t="s">
        <v>22</v>
      </c>
      <c r="D757" s="8">
        <f t="shared" si="289"/>
        <v>0</v>
      </c>
      <c r="E757" s="8"/>
      <c r="F757" s="8"/>
      <c r="G757" s="8"/>
      <c r="H757" s="8"/>
      <c r="I757" s="8"/>
      <c r="J757" s="8"/>
      <c r="K757" s="8"/>
      <c r="L757" s="35"/>
      <c r="M757" s="35"/>
      <c r="N757" s="35"/>
      <c r="O757" s="35"/>
      <c r="P757" s="22"/>
      <c r="Q757" s="18"/>
      <c r="R757" s="18"/>
      <c r="S757" s="46"/>
      <c r="T757" s="49"/>
      <c r="U757" s="49"/>
      <c r="V757" s="49"/>
      <c r="W757" s="49"/>
      <c r="X757" s="49"/>
      <c r="Y757" s="49"/>
      <c r="Z757" s="49"/>
      <c r="AA757" s="49"/>
      <c r="AB757" s="49"/>
      <c r="AC757" s="49"/>
    </row>
    <row r="758" spans="1:29" s="6" customFormat="1" ht="24" customHeight="1" x14ac:dyDescent="0.25">
      <c r="A758" s="70"/>
      <c r="B758" s="76"/>
      <c r="C758" s="24" t="s">
        <v>16</v>
      </c>
      <c r="D758" s="8">
        <f t="shared" si="289"/>
        <v>0</v>
      </c>
      <c r="E758" s="8"/>
      <c r="F758" s="8"/>
      <c r="G758" s="8"/>
      <c r="H758" s="8"/>
      <c r="I758" s="8"/>
      <c r="J758" s="8"/>
      <c r="K758" s="8"/>
      <c r="L758" s="35"/>
      <c r="M758" s="35"/>
      <c r="N758" s="35"/>
      <c r="O758" s="35"/>
      <c r="P758" s="22"/>
      <c r="Q758" s="18"/>
      <c r="R758" s="18"/>
      <c r="S758" s="46"/>
      <c r="T758" s="49"/>
      <c r="U758" s="49"/>
      <c r="V758" s="49"/>
      <c r="W758" s="49"/>
      <c r="X758" s="49"/>
      <c r="Y758" s="49"/>
      <c r="Z758" s="49"/>
      <c r="AA758" s="49"/>
      <c r="AB758" s="49"/>
      <c r="AC758" s="49"/>
    </row>
    <row r="759" spans="1:29" s="6" customFormat="1" ht="41.25" customHeight="1" x14ac:dyDescent="0.25">
      <c r="A759" s="70"/>
      <c r="B759" s="76"/>
      <c r="C759" s="24" t="s">
        <v>17</v>
      </c>
      <c r="D759" s="8">
        <f t="shared" si="289"/>
        <v>178</v>
      </c>
      <c r="E759" s="8">
        <v>178</v>
      </c>
      <c r="F759" s="8"/>
      <c r="G759" s="8"/>
      <c r="H759" s="8"/>
      <c r="I759" s="8"/>
      <c r="J759" s="8"/>
      <c r="K759" s="8"/>
      <c r="L759" s="35"/>
      <c r="M759" s="35"/>
      <c r="N759" s="35"/>
      <c r="O759" s="35"/>
      <c r="P759" s="22"/>
      <c r="Q759" s="18"/>
      <c r="R759" s="18"/>
      <c r="S759" s="46"/>
      <c r="T759" s="49"/>
      <c r="U759" s="49"/>
      <c r="V759" s="49"/>
      <c r="W759" s="49"/>
      <c r="X759" s="49"/>
      <c r="Y759" s="49"/>
      <c r="Z759" s="49"/>
      <c r="AA759" s="49"/>
      <c r="AB759" s="49"/>
      <c r="AC759" s="49"/>
    </row>
    <row r="760" spans="1:29" s="6" customFormat="1" ht="41.25" customHeight="1" x14ac:dyDescent="0.25">
      <c r="A760" s="71"/>
      <c r="B760" s="77"/>
      <c r="C760" s="24" t="s">
        <v>18</v>
      </c>
      <c r="D760" s="8">
        <f t="shared" si="289"/>
        <v>0</v>
      </c>
      <c r="E760" s="8"/>
      <c r="F760" s="8"/>
      <c r="G760" s="8"/>
      <c r="H760" s="8"/>
      <c r="I760" s="8"/>
      <c r="J760" s="8"/>
      <c r="K760" s="8"/>
      <c r="L760" s="35"/>
      <c r="M760" s="35"/>
      <c r="N760" s="35"/>
      <c r="O760" s="35"/>
      <c r="P760" s="22"/>
      <c r="Q760" s="18"/>
      <c r="R760" s="18"/>
      <c r="S760" s="46"/>
      <c r="T760" s="49"/>
      <c r="U760" s="49"/>
      <c r="V760" s="49"/>
      <c r="W760" s="49"/>
      <c r="X760" s="49"/>
      <c r="Y760" s="49"/>
      <c r="Z760" s="49"/>
      <c r="AA760" s="49"/>
      <c r="AB760" s="49"/>
      <c r="AC760" s="49"/>
    </row>
    <row r="761" spans="1:29" s="6" customFormat="1" ht="27.75" customHeight="1" x14ac:dyDescent="0.25">
      <c r="A761" s="69" t="s">
        <v>227</v>
      </c>
      <c r="B761" s="75" t="s">
        <v>228</v>
      </c>
      <c r="C761" s="35" t="s">
        <v>14</v>
      </c>
      <c r="D761" s="8">
        <f t="shared" si="289"/>
        <v>25</v>
      </c>
      <c r="E761" s="8">
        <f t="shared" ref="E761:O761" si="296">E762+E763+E764+E765</f>
        <v>25</v>
      </c>
      <c r="F761" s="8">
        <f t="shared" si="296"/>
        <v>0</v>
      </c>
      <c r="G761" s="8">
        <f t="shared" si="296"/>
        <v>0</v>
      </c>
      <c r="H761" s="8">
        <f t="shared" si="296"/>
        <v>0</v>
      </c>
      <c r="I761" s="8">
        <f t="shared" si="296"/>
        <v>0</v>
      </c>
      <c r="J761" s="8">
        <f t="shared" si="296"/>
        <v>0</v>
      </c>
      <c r="K761" s="8">
        <f t="shared" si="296"/>
        <v>0</v>
      </c>
      <c r="L761" s="8">
        <f t="shared" si="296"/>
        <v>0</v>
      </c>
      <c r="M761" s="8">
        <f t="shared" si="296"/>
        <v>0</v>
      </c>
      <c r="N761" s="8">
        <f t="shared" si="296"/>
        <v>0</v>
      </c>
      <c r="O761" s="8">
        <f t="shared" si="296"/>
        <v>0</v>
      </c>
      <c r="P761" s="23"/>
      <c r="Q761" s="18"/>
      <c r="R761" s="18"/>
      <c r="S761" s="46"/>
      <c r="T761" s="49"/>
      <c r="U761" s="49"/>
      <c r="V761" s="49"/>
      <c r="W761" s="49"/>
      <c r="X761" s="49"/>
      <c r="Y761" s="49"/>
      <c r="Z761" s="49"/>
      <c r="AA761" s="49"/>
      <c r="AB761" s="49"/>
      <c r="AC761" s="49"/>
    </row>
    <row r="762" spans="1:29" s="6" customFormat="1" ht="33" customHeight="1" x14ac:dyDescent="0.25">
      <c r="A762" s="70"/>
      <c r="B762" s="76"/>
      <c r="C762" s="35" t="s">
        <v>22</v>
      </c>
      <c r="D762" s="8">
        <f t="shared" si="289"/>
        <v>0</v>
      </c>
      <c r="E762" s="8"/>
      <c r="F762" s="8"/>
      <c r="G762" s="8"/>
      <c r="H762" s="8"/>
      <c r="I762" s="8"/>
      <c r="J762" s="8"/>
      <c r="K762" s="8"/>
      <c r="L762" s="35"/>
      <c r="M762" s="35"/>
      <c r="N762" s="35"/>
      <c r="O762" s="35"/>
      <c r="P762" s="22"/>
      <c r="Q762" s="18"/>
      <c r="R762" s="18"/>
      <c r="S762" s="46"/>
      <c r="T762" s="49"/>
      <c r="U762" s="49"/>
      <c r="V762" s="49"/>
      <c r="W762" s="49"/>
      <c r="X762" s="49"/>
      <c r="Y762" s="49"/>
      <c r="Z762" s="49"/>
      <c r="AA762" s="49"/>
      <c r="AB762" s="49"/>
      <c r="AC762" s="49"/>
    </row>
    <row r="763" spans="1:29" s="6" customFormat="1" ht="25.5" customHeight="1" x14ac:dyDescent="0.25">
      <c r="A763" s="70"/>
      <c r="B763" s="76"/>
      <c r="C763" s="24" t="s">
        <v>16</v>
      </c>
      <c r="D763" s="8">
        <f t="shared" si="289"/>
        <v>0</v>
      </c>
      <c r="E763" s="8"/>
      <c r="F763" s="8"/>
      <c r="G763" s="8"/>
      <c r="H763" s="8"/>
      <c r="I763" s="8"/>
      <c r="J763" s="8"/>
      <c r="K763" s="8"/>
      <c r="L763" s="35"/>
      <c r="M763" s="35"/>
      <c r="N763" s="35"/>
      <c r="O763" s="35"/>
      <c r="P763" s="22"/>
      <c r="Q763" s="18"/>
      <c r="R763" s="18"/>
      <c r="S763" s="46"/>
      <c r="T763" s="49"/>
      <c r="U763" s="49"/>
      <c r="V763" s="49"/>
      <c r="W763" s="49"/>
      <c r="X763" s="49"/>
      <c r="Y763" s="49"/>
      <c r="Z763" s="49"/>
      <c r="AA763" s="49"/>
      <c r="AB763" s="49"/>
      <c r="AC763" s="49"/>
    </row>
    <row r="764" spans="1:29" s="6" customFormat="1" ht="41.25" customHeight="1" x14ac:dyDescent="0.25">
      <c r="A764" s="70"/>
      <c r="B764" s="76"/>
      <c r="C764" s="24" t="s">
        <v>17</v>
      </c>
      <c r="D764" s="8">
        <f t="shared" si="289"/>
        <v>25</v>
      </c>
      <c r="E764" s="8">
        <v>25</v>
      </c>
      <c r="F764" s="8"/>
      <c r="G764" s="8"/>
      <c r="H764" s="8"/>
      <c r="I764" s="8"/>
      <c r="J764" s="8"/>
      <c r="K764" s="8"/>
      <c r="L764" s="35"/>
      <c r="M764" s="35"/>
      <c r="N764" s="35"/>
      <c r="O764" s="35"/>
      <c r="P764" s="22"/>
      <c r="Q764" s="18"/>
      <c r="R764" s="18"/>
      <c r="S764" s="46"/>
      <c r="T764" s="49"/>
      <c r="U764" s="49"/>
      <c r="V764" s="49"/>
      <c r="W764" s="49"/>
      <c r="X764" s="49"/>
      <c r="Y764" s="49"/>
      <c r="Z764" s="49"/>
      <c r="AA764" s="49"/>
      <c r="AB764" s="49"/>
      <c r="AC764" s="49"/>
    </row>
    <row r="765" spans="1:29" s="6" customFormat="1" ht="30" x14ac:dyDescent="0.25">
      <c r="A765" s="71"/>
      <c r="B765" s="77"/>
      <c r="C765" s="24" t="s">
        <v>18</v>
      </c>
      <c r="D765" s="8">
        <f t="shared" si="289"/>
        <v>0</v>
      </c>
      <c r="E765" s="8"/>
      <c r="F765" s="8"/>
      <c r="G765" s="8"/>
      <c r="H765" s="8"/>
      <c r="I765" s="8"/>
      <c r="J765" s="8"/>
      <c r="K765" s="8"/>
      <c r="L765" s="35"/>
      <c r="M765" s="35"/>
      <c r="N765" s="35"/>
      <c r="O765" s="35"/>
      <c r="P765" s="22"/>
      <c r="Q765" s="18"/>
      <c r="R765" s="18"/>
      <c r="S765" s="46"/>
      <c r="T765" s="49"/>
      <c r="U765" s="49"/>
      <c r="V765" s="49"/>
      <c r="W765" s="49"/>
      <c r="X765" s="49"/>
      <c r="Y765" s="49"/>
      <c r="Z765" s="49"/>
      <c r="AA765" s="49"/>
      <c r="AB765" s="49"/>
      <c r="AC765" s="49"/>
    </row>
    <row r="766" spans="1:29" s="6" customFormat="1" x14ac:dyDescent="0.25">
      <c r="A766" s="21"/>
      <c r="B766" s="22"/>
      <c r="C766" s="21"/>
      <c r="D766" s="23"/>
      <c r="E766" s="23"/>
      <c r="F766" s="23"/>
      <c r="G766" s="23"/>
      <c r="H766" s="23"/>
      <c r="I766" s="23"/>
      <c r="J766" s="23"/>
      <c r="K766" s="23"/>
      <c r="L766" s="22"/>
      <c r="M766" s="22"/>
      <c r="N766" s="22"/>
      <c r="O766" s="22"/>
      <c r="P766" s="22"/>
      <c r="Q766" s="18"/>
      <c r="R766" s="18"/>
      <c r="S766" s="46"/>
      <c r="T766" s="49"/>
      <c r="U766" s="49"/>
      <c r="V766" s="49"/>
      <c r="W766" s="49"/>
      <c r="X766" s="49"/>
      <c r="Y766" s="49"/>
      <c r="Z766" s="49"/>
      <c r="AA766" s="49"/>
      <c r="AB766" s="49"/>
      <c r="AC766" s="49"/>
    </row>
    <row r="767" spans="1:29" s="4" customFormat="1" ht="66" customHeight="1" x14ac:dyDescent="0.25">
      <c r="A767" s="95" t="s">
        <v>229</v>
      </c>
      <c r="B767" s="95"/>
      <c r="C767" s="95"/>
      <c r="D767" s="95"/>
      <c r="E767" s="37"/>
      <c r="F767" s="37"/>
      <c r="G767" s="37"/>
      <c r="H767" s="37"/>
      <c r="I767" s="96"/>
      <c r="J767" s="96"/>
      <c r="K767" s="96"/>
      <c r="L767" s="2"/>
      <c r="M767" s="94" t="s">
        <v>230</v>
      </c>
      <c r="N767" s="94"/>
      <c r="O767" s="94"/>
      <c r="P767" s="36"/>
      <c r="Q767" s="3"/>
      <c r="R767" s="3"/>
      <c r="S767" s="44"/>
      <c r="T767" s="55"/>
      <c r="U767" s="55"/>
      <c r="V767" s="55"/>
      <c r="W767" s="55"/>
      <c r="X767" s="55"/>
      <c r="Y767" s="55"/>
      <c r="Z767" s="55"/>
      <c r="AA767" s="55"/>
      <c r="AB767" s="55"/>
      <c r="AC767" s="55"/>
    </row>
    <row r="768" spans="1:29" ht="18.75" x14ac:dyDescent="0.25">
      <c r="A768" s="104"/>
      <c r="B768" s="104"/>
      <c r="C768" s="104"/>
      <c r="D768" s="104"/>
      <c r="E768" s="104"/>
      <c r="F768" s="104"/>
      <c r="G768" s="104"/>
      <c r="H768" s="104"/>
      <c r="I768" s="104"/>
      <c r="J768" s="104"/>
      <c r="K768" s="104"/>
      <c r="L768" s="2"/>
      <c r="M768" s="2"/>
      <c r="N768" s="2"/>
      <c r="O768" s="2"/>
      <c r="P768" s="2"/>
    </row>
    <row r="769" spans="1:16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</row>
    <row r="770" spans="1:16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</row>
    <row r="771" spans="1:16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</row>
    <row r="772" spans="1:16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</row>
    <row r="773" spans="1:16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</row>
    <row r="774" spans="1:16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</row>
    <row r="775" spans="1:16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</row>
  </sheetData>
  <mergeCells count="315">
    <mergeCell ref="A110:A114"/>
    <mergeCell ref="B110:B114"/>
    <mergeCell ref="A130:A134"/>
    <mergeCell ref="A355:A359"/>
    <mergeCell ref="A411:A415"/>
    <mergeCell ref="A396:A400"/>
    <mergeCell ref="B396:B400"/>
    <mergeCell ref="A335:A339"/>
    <mergeCell ref="B335:B339"/>
    <mergeCell ref="A370:A374"/>
    <mergeCell ref="B370:B374"/>
    <mergeCell ref="A350:A354"/>
    <mergeCell ref="A340:A344"/>
    <mergeCell ref="B340:B344"/>
    <mergeCell ref="B365:B369"/>
    <mergeCell ref="A365:A369"/>
    <mergeCell ref="A386:A390"/>
    <mergeCell ref="A345:A349"/>
    <mergeCell ref="B285:B289"/>
    <mergeCell ref="A275:A279"/>
    <mergeCell ref="A240:A244"/>
    <mergeCell ref="B260:B264"/>
    <mergeCell ref="B270:B274"/>
    <mergeCell ref="A255:A259"/>
    <mergeCell ref="B416:B420"/>
    <mergeCell ref="A421:A425"/>
    <mergeCell ref="B375:B379"/>
    <mergeCell ref="A300:A304"/>
    <mergeCell ref="A285:A289"/>
    <mergeCell ref="B320:B324"/>
    <mergeCell ref="A320:A324"/>
    <mergeCell ref="B305:B309"/>
    <mergeCell ref="A426:A430"/>
    <mergeCell ref="B426:B430"/>
    <mergeCell ref="A305:A309"/>
    <mergeCell ref="B325:B329"/>
    <mergeCell ref="B330:B334"/>
    <mergeCell ref="B290:B294"/>
    <mergeCell ref="A325:A329"/>
    <mergeCell ref="A360:A364"/>
    <mergeCell ref="B360:B364"/>
    <mergeCell ref="B350:B354"/>
    <mergeCell ref="A536:A540"/>
    <mergeCell ref="B536:B540"/>
    <mergeCell ref="A768:K768"/>
    <mergeCell ref="A651:A655"/>
    <mergeCell ref="A561:A565"/>
    <mergeCell ref="A581:A585"/>
    <mergeCell ref="B345:B349"/>
    <mergeCell ref="B496:B500"/>
    <mergeCell ref="A380:A384"/>
    <mergeCell ref="B380:B384"/>
    <mergeCell ref="A401:A405"/>
    <mergeCell ref="B401:B405"/>
    <mergeCell ref="B411:B415"/>
    <mergeCell ref="A446:A450"/>
    <mergeCell ref="B421:B425"/>
    <mergeCell ref="A391:A395"/>
    <mergeCell ref="B391:B395"/>
    <mergeCell ref="B406:B410"/>
    <mergeCell ref="A406:A410"/>
    <mergeCell ref="A456:A460"/>
    <mergeCell ref="A375:A379"/>
    <mergeCell ref="B386:B390"/>
    <mergeCell ref="B355:B359"/>
    <mergeCell ref="A416:A420"/>
    <mergeCell ref="A531:A535"/>
    <mergeCell ref="B481:B485"/>
    <mergeCell ref="B486:B490"/>
    <mergeCell ref="A481:A485"/>
    <mergeCell ref="A486:A490"/>
    <mergeCell ref="B506:B510"/>
    <mergeCell ref="A506:A510"/>
    <mergeCell ref="B531:B535"/>
    <mergeCell ref="A521:A525"/>
    <mergeCell ref="B521:B525"/>
    <mergeCell ref="A526:A530"/>
    <mergeCell ref="B526:B530"/>
    <mergeCell ref="A501:A505"/>
    <mergeCell ref="A511:A515"/>
    <mergeCell ref="A496:A500"/>
    <mergeCell ref="B516:B520"/>
    <mergeCell ref="A516:A520"/>
    <mergeCell ref="A546:A550"/>
    <mergeCell ref="B546:B550"/>
    <mergeCell ref="B556:B560"/>
    <mergeCell ref="B596:B600"/>
    <mergeCell ref="B606:B610"/>
    <mergeCell ref="A596:A600"/>
    <mergeCell ref="A586:A590"/>
    <mergeCell ref="B586:B590"/>
    <mergeCell ref="B601:B605"/>
    <mergeCell ref="A606:A610"/>
    <mergeCell ref="B591:B595"/>
    <mergeCell ref="A591:A595"/>
    <mergeCell ref="A571:A575"/>
    <mergeCell ref="B571:B575"/>
    <mergeCell ref="B561:B565"/>
    <mergeCell ref="A556:A560"/>
    <mergeCell ref="A551:A555"/>
    <mergeCell ref="B551:B555"/>
    <mergeCell ref="B581:B585"/>
    <mergeCell ref="B541:B545"/>
    <mergeCell ref="A566:A570"/>
    <mergeCell ref="B566:B570"/>
    <mergeCell ref="A541:A545"/>
    <mergeCell ref="B726:B730"/>
    <mergeCell ref="B511:B515"/>
    <mergeCell ref="B681:B685"/>
    <mergeCell ref="B631:B635"/>
    <mergeCell ref="A716:A720"/>
    <mergeCell ref="B716:B720"/>
    <mergeCell ref="A711:A715"/>
    <mergeCell ref="B711:B715"/>
    <mergeCell ref="A701:A705"/>
    <mergeCell ref="B671:B675"/>
    <mergeCell ref="A671:A675"/>
    <mergeCell ref="A641:A645"/>
    <mergeCell ref="B641:B645"/>
    <mergeCell ref="B701:B705"/>
    <mergeCell ref="B666:B670"/>
    <mergeCell ref="A666:A670"/>
    <mergeCell ref="B676:B680"/>
    <mergeCell ref="B636:B640"/>
    <mergeCell ref="A636:A640"/>
    <mergeCell ref="B686:B690"/>
    <mergeCell ref="A646:A650"/>
    <mergeCell ref="B646:B650"/>
    <mergeCell ref="A626:A630"/>
    <mergeCell ref="A621:A625"/>
    <mergeCell ref="A601:A605"/>
    <mergeCell ref="A631:A635"/>
    <mergeCell ref="B621:B625"/>
    <mergeCell ref="B611:B615"/>
    <mergeCell ref="A611:A615"/>
    <mergeCell ref="A616:A620"/>
    <mergeCell ref="B616:B620"/>
    <mergeCell ref="B626:B630"/>
    <mergeCell ref="A706:A710"/>
    <mergeCell ref="B706:B710"/>
    <mergeCell ref="A676:A680"/>
    <mergeCell ref="A681:A685"/>
    <mergeCell ref="A696:A700"/>
    <mergeCell ref="B696:B700"/>
    <mergeCell ref="B651:B655"/>
    <mergeCell ref="B656:B660"/>
    <mergeCell ref="A656:A660"/>
    <mergeCell ref="B661:B665"/>
    <mergeCell ref="A661:A665"/>
    <mergeCell ref="A691:A695"/>
    <mergeCell ref="B691:B695"/>
    <mergeCell ref="A686:A690"/>
    <mergeCell ref="M767:O767"/>
    <mergeCell ref="A756:A760"/>
    <mergeCell ref="B756:B760"/>
    <mergeCell ref="A741:A745"/>
    <mergeCell ref="B741:B745"/>
    <mergeCell ref="B751:B755"/>
    <mergeCell ref="B761:B765"/>
    <mergeCell ref="A761:A765"/>
    <mergeCell ref="A731:A735"/>
    <mergeCell ref="B731:B735"/>
    <mergeCell ref="A767:D767"/>
    <mergeCell ref="A736:A740"/>
    <mergeCell ref="B736:B740"/>
    <mergeCell ref="I767:K767"/>
    <mergeCell ref="A751:A755"/>
    <mergeCell ref="B746:B750"/>
    <mergeCell ref="A746:A750"/>
    <mergeCell ref="A726:A730"/>
    <mergeCell ref="A721:A725"/>
    <mergeCell ref="B721:B725"/>
    <mergeCell ref="A576:A580"/>
    <mergeCell ref="B576:B580"/>
    <mergeCell ref="L1:O1"/>
    <mergeCell ref="D4:O4"/>
    <mergeCell ref="A6:A10"/>
    <mergeCell ref="B6:B10"/>
    <mergeCell ref="A53:A57"/>
    <mergeCell ref="B65:B69"/>
    <mergeCell ref="A90:A94"/>
    <mergeCell ref="A65:A69"/>
    <mergeCell ref="A38:A42"/>
    <mergeCell ref="B38:B42"/>
    <mergeCell ref="A75:A79"/>
    <mergeCell ref="A12:A16"/>
    <mergeCell ref="B23:B27"/>
    <mergeCell ref="A18:A22"/>
    <mergeCell ref="A3:O3"/>
    <mergeCell ref="C4:C5"/>
    <mergeCell ref="B12:B16"/>
    <mergeCell ref="B33:B37"/>
    <mergeCell ref="B80:B84"/>
    <mergeCell ref="A80:A84"/>
    <mergeCell ref="B75:B79"/>
    <mergeCell ref="A85:A89"/>
    <mergeCell ref="B90:B94"/>
    <mergeCell ref="K2:O2"/>
    <mergeCell ref="A125:A129"/>
    <mergeCell ref="A315:A319"/>
    <mergeCell ref="B140:B144"/>
    <mergeCell ref="B105:B109"/>
    <mergeCell ref="B115:B119"/>
    <mergeCell ref="A120:A124"/>
    <mergeCell ref="B120:B124"/>
    <mergeCell ref="A115:A119"/>
    <mergeCell ref="B100:B104"/>
    <mergeCell ref="B125:B129"/>
    <mergeCell ref="B130:B134"/>
    <mergeCell ref="B135:B139"/>
    <mergeCell ref="B280:B284"/>
    <mergeCell ref="A215:A219"/>
    <mergeCell ref="B220:B224"/>
    <mergeCell ref="A145:A149"/>
    <mergeCell ref="B145:B149"/>
    <mergeCell ref="B205:B209"/>
    <mergeCell ref="A210:A214"/>
    <mergeCell ref="A260:A264"/>
    <mergeCell ref="A265:A269"/>
    <mergeCell ref="A330:A334"/>
    <mergeCell ref="B275:B279"/>
    <mergeCell ref="A280:A284"/>
    <mergeCell ref="A290:A294"/>
    <mergeCell ref="B300:B304"/>
    <mergeCell ref="B315:B319"/>
    <mergeCell ref="A310:A314"/>
    <mergeCell ref="B310:B314"/>
    <mergeCell ref="A270:A274"/>
    <mergeCell ref="B265:B269"/>
    <mergeCell ref="B295:B299"/>
    <mergeCell ref="A295:A299"/>
    <mergeCell ref="B70:B74"/>
    <mergeCell ref="A28:A32"/>
    <mergeCell ref="A63:A64"/>
    <mergeCell ref="B63:B64"/>
    <mergeCell ref="A58:A62"/>
    <mergeCell ref="A43:A47"/>
    <mergeCell ref="A4:A5"/>
    <mergeCell ref="B28:B32"/>
    <mergeCell ref="B18:B22"/>
    <mergeCell ref="B43:B47"/>
    <mergeCell ref="A48:A52"/>
    <mergeCell ref="B48:B52"/>
    <mergeCell ref="B4:B5"/>
    <mergeCell ref="B53:B57"/>
    <mergeCell ref="A23:A27"/>
    <mergeCell ref="B85:B89"/>
    <mergeCell ref="A33:A37"/>
    <mergeCell ref="A95:A99"/>
    <mergeCell ref="B95:B99"/>
    <mergeCell ref="A70:A74"/>
    <mergeCell ref="B58:B62"/>
    <mergeCell ref="A175:A179"/>
    <mergeCell ref="B175:B179"/>
    <mergeCell ref="B235:B239"/>
    <mergeCell ref="A230:A234"/>
    <mergeCell ref="B230:B234"/>
    <mergeCell ref="A150:A154"/>
    <mergeCell ref="A170:A174"/>
    <mergeCell ref="B160:B164"/>
    <mergeCell ref="A100:A104"/>
    <mergeCell ref="B150:B154"/>
    <mergeCell ref="A160:A164"/>
    <mergeCell ref="B165:B169"/>
    <mergeCell ref="A165:A169"/>
    <mergeCell ref="B170:B174"/>
    <mergeCell ref="A225:A229"/>
    <mergeCell ref="B180:B184"/>
    <mergeCell ref="A180:A184"/>
    <mergeCell ref="B190:B194"/>
    <mergeCell ref="B210:B214"/>
    <mergeCell ref="A205:A209"/>
    <mergeCell ref="B185:B189"/>
    <mergeCell ref="A105:A109"/>
    <mergeCell ref="B250:B254"/>
    <mergeCell ref="B245:B249"/>
    <mergeCell ref="A245:A249"/>
    <mergeCell ref="B255:B259"/>
    <mergeCell ref="A235:A239"/>
    <mergeCell ref="B215:B219"/>
    <mergeCell ref="A190:A194"/>
    <mergeCell ref="B225:B229"/>
    <mergeCell ref="A195:A199"/>
    <mergeCell ref="B195:B199"/>
    <mergeCell ref="A200:A204"/>
    <mergeCell ref="B200:B204"/>
    <mergeCell ref="A140:A144"/>
    <mergeCell ref="A135:A139"/>
    <mergeCell ref="A185:A189"/>
    <mergeCell ref="A220:A224"/>
    <mergeCell ref="A155:A159"/>
    <mergeCell ref="B155:B159"/>
    <mergeCell ref="B240:B244"/>
    <mergeCell ref="A250:A254"/>
    <mergeCell ref="A476:A480"/>
    <mergeCell ref="A491:A495"/>
    <mergeCell ref="B491:B495"/>
    <mergeCell ref="B466:B470"/>
    <mergeCell ref="B501:B505"/>
    <mergeCell ref="A466:A470"/>
    <mergeCell ref="A451:A455"/>
    <mergeCell ref="B451:B455"/>
    <mergeCell ref="B431:B435"/>
    <mergeCell ref="B456:B460"/>
    <mergeCell ref="A461:A465"/>
    <mergeCell ref="A436:A440"/>
    <mergeCell ref="A431:A435"/>
    <mergeCell ref="B461:B465"/>
    <mergeCell ref="B471:B475"/>
    <mergeCell ref="A471:A475"/>
    <mergeCell ref="B476:B480"/>
    <mergeCell ref="B436:B440"/>
    <mergeCell ref="B441:B445"/>
    <mergeCell ref="A441:A445"/>
    <mergeCell ref="B446:B450"/>
  </mergeCells>
  <pageMargins left="0.78740157480314965" right="0.39370078740157483" top="1.3779527559055118" bottom="0.39370078740157483" header="0.31496062992125984" footer="0.31496062992125984"/>
  <pageSetup paperSize="9" scale="55" orientation="landscape" useFirstPageNumber="1" r:id="rId1"/>
  <headerFooter differentFirst="1">
    <oddHeader xml:space="preserve">&amp;C&amp;P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Авраменко Я.В.</dc:creator>
  <cp:lastModifiedBy>Авраменко Я.В.</cp:lastModifiedBy>
  <cp:lastPrinted>2023-03-02T07:00:46Z</cp:lastPrinted>
  <dcterms:created xsi:type="dcterms:W3CDTF">2021-06-18T10:21:27Z</dcterms:created>
  <dcterms:modified xsi:type="dcterms:W3CDTF">2023-03-27T11:37:23Z</dcterms:modified>
</cp:coreProperties>
</file>