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0470" windowHeight="12690" activeTab="1"/>
  </bookViews>
  <sheets>
    <sheet name="1 этап" sheetId="5" r:id="rId1"/>
    <sheet name="2 этап" sheetId="6" r:id="rId2"/>
    <sheet name="Лист2" sheetId="2" r:id="rId3"/>
    <sheet name="Лист3" sheetId="3" r:id="rId4"/>
  </sheets>
  <externalReferences>
    <externalReference r:id="rId5"/>
  </externalReferences>
  <definedNames>
    <definedName name="_xlnm.Print_Titles" localSheetId="0">'1 этап'!$5:$6</definedName>
    <definedName name="_xlnm.Print_Titles" localSheetId="1">'2 этап'!$5:$6</definedName>
    <definedName name="_xlnm.Print_Area" localSheetId="0">'1 этап'!$A$1:$O$80</definedName>
    <definedName name="_xlnm.Print_Area" localSheetId="1">'2 этап'!$A$1:$J$80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6" l="1"/>
  <c r="E10" i="6"/>
  <c r="F73" i="6"/>
  <c r="G73" i="6"/>
  <c r="H73" i="6"/>
  <c r="I73" i="6"/>
  <c r="J73" i="6"/>
  <c r="E73" i="6"/>
  <c r="D76" i="6"/>
  <c r="E43" i="6" l="1"/>
  <c r="B5" i="2" l="1"/>
  <c r="B8" i="2"/>
  <c r="B7" i="2"/>
  <c r="B6" i="2"/>
  <c r="B43" i="2"/>
  <c r="B13" i="2"/>
  <c r="E6" i="2" l="1"/>
  <c r="E7" i="2"/>
  <c r="E8" i="2"/>
  <c r="E9" i="2"/>
  <c r="E5" i="2"/>
  <c r="E38" i="2"/>
  <c r="E39" i="2"/>
  <c r="E40" i="2"/>
  <c r="E41" i="2"/>
  <c r="E43" i="2"/>
  <c r="E44" i="2"/>
  <c r="E45" i="2"/>
  <c r="E46" i="2"/>
  <c r="E47" i="2"/>
  <c r="E49" i="2"/>
  <c r="E50" i="2"/>
  <c r="E51" i="2"/>
  <c r="E52" i="2"/>
  <c r="E53" i="2"/>
  <c r="E55" i="2"/>
  <c r="E56" i="2"/>
  <c r="E57" i="2"/>
  <c r="E58" i="2"/>
  <c r="E59" i="2"/>
  <c r="E61" i="2"/>
  <c r="E62" i="2"/>
  <c r="E63" i="2"/>
  <c r="E64" i="2"/>
  <c r="E65" i="2"/>
  <c r="E37" i="2"/>
  <c r="E14" i="2"/>
  <c r="E15" i="2"/>
  <c r="E16" i="2"/>
  <c r="E17" i="2"/>
  <c r="E13" i="2"/>
  <c r="F41" i="6" l="1"/>
  <c r="D34" i="6" l="1"/>
  <c r="D35" i="6"/>
  <c r="D36" i="6"/>
  <c r="D37" i="6"/>
  <c r="D33" i="6" l="1"/>
  <c r="D19" i="6"/>
  <c r="F18" i="6"/>
  <c r="G18" i="6"/>
  <c r="H18" i="6"/>
  <c r="I18" i="6"/>
  <c r="J18" i="6"/>
  <c r="E18" i="6"/>
  <c r="N10" i="5"/>
  <c r="F23" i="6" l="1"/>
  <c r="G23" i="6"/>
  <c r="H23" i="6"/>
  <c r="I23" i="6"/>
  <c r="E23" i="6"/>
  <c r="L23" i="5" l="1"/>
  <c r="M23" i="5"/>
  <c r="N23" i="5"/>
  <c r="O23" i="5"/>
  <c r="M18" i="5"/>
  <c r="N18" i="5"/>
  <c r="O18" i="5"/>
  <c r="Q17" i="5"/>
  <c r="M73" i="5" l="1"/>
  <c r="R74" i="5" s="1"/>
  <c r="N73" i="5"/>
  <c r="O73" i="5"/>
  <c r="D75" i="6" l="1"/>
  <c r="D74" i="6"/>
  <c r="D72" i="6"/>
  <c r="D71" i="6"/>
  <c r="D70" i="6"/>
  <c r="D69" i="6"/>
  <c r="D68" i="6"/>
  <c r="D66" i="6"/>
  <c r="D65" i="6"/>
  <c r="D64" i="6"/>
  <c r="D62" i="6"/>
  <c r="D61" i="6"/>
  <c r="D60" i="6"/>
  <c r="D59" i="6"/>
  <c r="H58" i="6"/>
  <c r="D58" i="6" s="1"/>
  <c r="D57" i="6"/>
  <c r="D56" i="6"/>
  <c r="D55" i="6"/>
  <c r="D54" i="6"/>
  <c r="J53" i="6"/>
  <c r="I53" i="6"/>
  <c r="H53" i="6"/>
  <c r="G53" i="6"/>
  <c r="F53" i="6"/>
  <c r="E53" i="6"/>
  <c r="D52" i="6"/>
  <c r="D51" i="6"/>
  <c r="D50" i="6"/>
  <c r="D49" i="6"/>
  <c r="J48" i="6"/>
  <c r="I48" i="6"/>
  <c r="H48" i="6"/>
  <c r="G48" i="6"/>
  <c r="F48" i="6"/>
  <c r="E48" i="6"/>
  <c r="D48" i="6" s="1"/>
  <c r="D47" i="6"/>
  <c r="D46" i="6"/>
  <c r="D45" i="6"/>
  <c r="D44" i="6"/>
  <c r="D42" i="6"/>
  <c r="D41" i="6"/>
  <c r="M40" i="6"/>
  <c r="D40" i="6"/>
  <c r="D39" i="6"/>
  <c r="J38" i="6"/>
  <c r="I38" i="6"/>
  <c r="H38" i="6"/>
  <c r="G38" i="6"/>
  <c r="F38" i="6"/>
  <c r="E38" i="6"/>
  <c r="J33" i="6"/>
  <c r="I33" i="6"/>
  <c r="H33" i="6"/>
  <c r="G33" i="6"/>
  <c r="F33" i="6"/>
  <c r="E33" i="6"/>
  <c r="D32" i="6"/>
  <c r="D31" i="6"/>
  <c r="D30" i="6"/>
  <c r="D29" i="6"/>
  <c r="D27" i="6"/>
  <c r="D26" i="6"/>
  <c r="D25" i="6"/>
  <c r="D24" i="6"/>
  <c r="J23" i="6"/>
  <c r="D22" i="6"/>
  <c r="D21" i="6"/>
  <c r="D20" i="6"/>
  <c r="D17" i="6"/>
  <c r="D16" i="6"/>
  <c r="D15" i="6"/>
  <c r="D14" i="6"/>
  <c r="J13" i="6"/>
  <c r="I13" i="6"/>
  <c r="H13" i="6"/>
  <c r="G13" i="6"/>
  <c r="F13" i="6"/>
  <c r="E13" i="6"/>
  <c r="J11" i="6"/>
  <c r="I11" i="6"/>
  <c r="H11" i="6"/>
  <c r="G11" i="6"/>
  <c r="F11" i="6"/>
  <c r="E11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D53" i="6" l="1"/>
  <c r="F7" i="6"/>
  <c r="D18" i="6"/>
  <c r="I7" i="6"/>
  <c r="E7" i="6"/>
  <c r="D23" i="6"/>
  <c r="D13" i="6"/>
  <c r="D38" i="6"/>
  <c r="D43" i="6"/>
  <c r="J7" i="6"/>
  <c r="D63" i="6"/>
  <c r="D73" i="6"/>
  <c r="G7" i="6"/>
  <c r="D8" i="6"/>
  <c r="D11" i="6"/>
  <c r="H7" i="6"/>
  <c r="M41" i="6"/>
  <c r="D9" i="6"/>
  <c r="M38" i="6"/>
  <c r="R41" i="5"/>
  <c r="D10" i="6" l="1"/>
  <c r="D7" i="6" s="1"/>
  <c r="M9" i="5" l="1"/>
  <c r="R40" i="5"/>
  <c r="M10" i="5"/>
  <c r="M63" i="5"/>
  <c r="N63" i="5"/>
  <c r="O63" i="5"/>
  <c r="D66" i="5" l="1"/>
  <c r="L9" i="5"/>
  <c r="L10" i="5"/>
  <c r="K63" i="5"/>
  <c r="L63" i="5"/>
  <c r="L68" i="5" l="1"/>
  <c r="M68" i="5"/>
  <c r="N68" i="5"/>
  <c r="O68" i="5"/>
  <c r="L73" i="5" l="1"/>
  <c r="L18" i="5"/>
  <c r="O33" i="5" l="1"/>
  <c r="N33" i="5"/>
  <c r="K73" i="5" l="1"/>
  <c r="D73" i="5" s="1"/>
  <c r="K53" i="5"/>
  <c r="K8" i="5" l="1"/>
  <c r="K11" i="5"/>
  <c r="K10" i="5"/>
  <c r="K9" i="5"/>
  <c r="D76" i="5" l="1"/>
  <c r="D75" i="5"/>
  <c r="D74" i="5"/>
  <c r="D72" i="5" l="1"/>
  <c r="D71" i="5"/>
  <c r="D70" i="5"/>
  <c r="D69" i="5"/>
  <c r="K68" i="5"/>
  <c r="D68" i="5" s="1"/>
  <c r="K23" i="5" l="1"/>
  <c r="K18" i="5"/>
  <c r="J23" i="5"/>
  <c r="J48" i="5" l="1"/>
  <c r="J10" i="5" l="1"/>
  <c r="J9" i="5"/>
  <c r="D65" i="5"/>
  <c r="D64" i="5"/>
  <c r="J63" i="5"/>
  <c r="D63" i="5" s="1"/>
  <c r="D62" i="5" l="1"/>
  <c r="D61" i="5"/>
  <c r="D60" i="5"/>
  <c r="D59" i="5"/>
  <c r="H58" i="5"/>
  <c r="D58" i="5" s="1"/>
  <c r="D57" i="5"/>
  <c r="D56" i="5"/>
  <c r="D55" i="5"/>
  <c r="D54" i="5"/>
  <c r="O53" i="5"/>
  <c r="N53" i="5"/>
  <c r="M53" i="5"/>
  <c r="L53" i="5"/>
  <c r="J53" i="5"/>
  <c r="I53" i="5"/>
  <c r="H53" i="5"/>
  <c r="G53" i="5"/>
  <c r="F53" i="5"/>
  <c r="E53" i="5"/>
  <c r="D52" i="5"/>
  <c r="D51" i="5"/>
  <c r="D50" i="5"/>
  <c r="D49" i="5"/>
  <c r="O48" i="5"/>
  <c r="N48" i="5"/>
  <c r="M48" i="5"/>
  <c r="L48" i="5"/>
  <c r="K48" i="5"/>
  <c r="I48" i="5"/>
  <c r="H48" i="5"/>
  <c r="G48" i="5"/>
  <c r="F48" i="5"/>
  <c r="E48" i="5"/>
  <c r="D47" i="5"/>
  <c r="D46" i="5"/>
  <c r="D45" i="5"/>
  <c r="D44" i="5"/>
  <c r="O43" i="5"/>
  <c r="N43" i="5"/>
  <c r="M43" i="5"/>
  <c r="D42" i="5"/>
  <c r="D41" i="5"/>
  <c r="D40" i="5"/>
  <c r="D39" i="5"/>
  <c r="O38" i="5"/>
  <c r="N38" i="5"/>
  <c r="M38" i="5"/>
  <c r="R38" i="5" s="1"/>
  <c r="L38" i="5"/>
  <c r="K38" i="5"/>
  <c r="J38" i="5"/>
  <c r="I38" i="5"/>
  <c r="H38" i="5"/>
  <c r="G38" i="5"/>
  <c r="F38" i="5"/>
  <c r="E38" i="5"/>
  <c r="D37" i="5"/>
  <c r="D36" i="5"/>
  <c r="D35" i="5"/>
  <c r="D34" i="5"/>
  <c r="M33" i="5"/>
  <c r="L33" i="5"/>
  <c r="K33" i="5"/>
  <c r="J33" i="5"/>
  <c r="I33" i="5"/>
  <c r="H33" i="5"/>
  <c r="G33" i="5"/>
  <c r="F33" i="5"/>
  <c r="E33" i="5"/>
  <c r="D32" i="5"/>
  <c r="D31" i="5"/>
  <c r="D30" i="5"/>
  <c r="D29" i="5"/>
  <c r="D27" i="5"/>
  <c r="D26" i="5"/>
  <c r="D25" i="5"/>
  <c r="D24" i="5"/>
  <c r="D22" i="5"/>
  <c r="D21" i="5"/>
  <c r="D20" i="5"/>
  <c r="D19" i="5"/>
  <c r="J18" i="5"/>
  <c r="D17" i="5"/>
  <c r="D16" i="5"/>
  <c r="D15" i="5"/>
  <c r="D14" i="5"/>
  <c r="O13" i="5"/>
  <c r="N13" i="5"/>
  <c r="M13" i="5"/>
  <c r="L13" i="5"/>
  <c r="K13" i="5"/>
  <c r="J13" i="5"/>
  <c r="I13" i="5"/>
  <c r="H13" i="5"/>
  <c r="G13" i="5"/>
  <c r="F13" i="5"/>
  <c r="E13" i="5"/>
  <c r="O11" i="5"/>
  <c r="N11" i="5"/>
  <c r="M11" i="5"/>
  <c r="L11" i="5"/>
  <c r="J11" i="5"/>
  <c r="I11" i="5"/>
  <c r="H11" i="5"/>
  <c r="G11" i="5"/>
  <c r="F11" i="5"/>
  <c r="E11" i="5"/>
  <c r="O10" i="5"/>
  <c r="I10" i="5"/>
  <c r="H10" i="5"/>
  <c r="G10" i="5"/>
  <c r="F10" i="5"/>
  <c r="E10" i="5"/>
  <c r="O9" i="5"/>
  <c r="N9" i="5"/>
  <c r="I9" i="5"/>
  <c r="H9" i="5"/>
  <c r="G9" i="5"/>
  <c r="F9" i="5"/>
  <c r="E9" i="5"/>
  <c r="O8" i="5"/>
  <c r="N8" i="5"/>
  <c r="M8" i="5"/>
  <c r="L8" i="5"/>
  <c r="J8" i="5"/>
  <c r="I8" i="5"/>
  <c r="H8" i="5"/>
  <c r="D9" i="5" l="1"/>
  <c r="D10" i="5"/>
  <c r="F7" i="5"/>
  <c r="J7" i="5"/>
  <c r="M7" i="5"/>
  <c r="N7" i="5"/>
  <c r="D33" i="5"/>
  <c r="L7" i="5"/>
  <c r="E7" i="5"/>
  <c r="G7" i="5"/>
  <c r="O7" i="5"/>
  <c r="D53" i="5"/>
  <c r="D48" i="5"/>
  <c r="D43" i="5"/>
  <c r="I7" i="5"/>
  <c r="K7" i="5"/>
  <c r="D38" i="5"/>
  <c r="D23" i="5"/>
  <c r="D8" i="5"/>
  <c r="D13" i="5"/>
  <c r="D18" i="5"/>
  <c r="D11" i="5"/>
  <c r="H7" i="5"/>
  <c r="D7" i="5" l="1"/>
</calcChain>
</file>

<file path=xl/sharedStrings.xml><?xml version="1.0" encoding="utf-8"?>
<sst xmlns="http://schemas.openxmlformats.org/spreadsheetml/2006/main" count="229" uniqueCount="58">
  <si>
    <t>Статус</t>
  </si>
  <si>
    <t>Наименование муниципальной программы, подпрограммы, основного мероприятия</t>
  </si>
  <si>
    <t>Источники ресурсного обеспечения</t>
  </si>
  <si>
    <t>Оценка расходов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</si>
  <si>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</si>
  <si>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</si>
  <si>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</si>
  <si>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</si>
  <si>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</si>
  <si>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</si>
  <si>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</si>
  <si>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</si>
  <si>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>в том числе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</si>
  <si>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</si>
  <si>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</si>
  <si>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</si>
  <si>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</si>
  <si>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</si>
  <si>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</si>
  <si>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</si>
  <si>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</si>
  <si>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</si>
  <si>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</si>
  <si>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</si>
  <si>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</si>
  <si>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</si>
  <si>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</si>
  <si>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</si>
  <si>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</si>
  <si>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</si>
  <si>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</si>
  <si>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</si>
  <si>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Основное мероприятие 7</t>
  </si>
  <si>
    <t xml:space="preserve">
</t>
  </si>
  <si>
    <t>Основное мероприятие 8</t>
  </si>
  <si>
    <t>Проведение мероприятий по упорядочению адресного хозяйства в городском округе город Воронеж</t>
  </si>
  <si>
    <t>Основное мероприятие 9</t>
  </si>
  <si>
    <t>Обеспечение мероприятий по организации системы раздельного накопления твердых коммунальных отходов</t>
  </si>
  <si>
    <t>Приобретение (выкуп) объектов инженерной инфраструктуры</t>
  </si>
  <si>
    <t>Благоустр</t>
  </si>
  <si>
    <t>Кап ремонт</t>
  </si>
  <si>
    <t>Формир зем уч-в</t>
  </si>
  <si>
    <t>Судебные решения</t>
  </si>
  <si>
    <t>Стройка</t>
  </si>
  <si>
    <t>Многодетные</t>
  </si>
  <si>
    <t>Туалеты</t>
  </si>
  <si>
    <t>Кладбища</t>
  </si>
  <si>
    <t>гор среда</t>
  </si>
  <si>
    <t>ЛОС</t>
  </si>
  <si>
    <t>Указатели</t>
  </si>
  <si>
    <t>ТКО</t>
  </si>
  <si>
    <t>Приложение № 5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</si>
  <si>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>Приложение № 6
к муниципальной программе
городского округа город Воронеж
«Обеспечение коммунальными услугами
населения  городского округа город Воронеж»</t>
  </si>
  <si>
    <t xml:space="preserve"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 (I этап)
</t>
  </si>
  <si>
    <t xml:space="preserve"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«Обеспечение коммунальными услугами населения городского округа город Воронеж» (II этап)
</t>
  </si>
  <si>
    <t>Обеспечение объектами инженерной инфраструктуры земельных участков для индивидуального жилищного строительства многодетных семей в городе Воронеже</t>
  </si>
  <si>
    <t>И. о. руководителя управления жилищно-коммунального хозяйства                                                                                          Е.А. Семынин</t>
  </si>
  <si>
    <t>И .о. руководителя управления жилищно-коммунального хозяйства                                                                                 Е.А. Семынин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</si>
</sst>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textRotation="180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3" fillId="2" borderId="0" xfId="0" applyFont="1" applyFill="1" applyAlignment="1"/>
    <xf numFmtId="0" fontId="8" fillId="3" borderId="0" xfId="0" applyFont="1" applyFill="1" applyAlignment="1">
      <alignment vertical="center" wrapText="1"/>
    </xf>
    <xf numFmtId="0" fontId="8" fillId="3" borderId="0" xfId="0" applyFont="1" applyFill="1"/>
    <xf numFmtId="0" fontId="8" fillId="4" borderId="0" xfId="0" applyFont="1" applyFill="1" applyAlignment="1">
      <alignment vertical="center" wrapText="1"/>
    </xf>
    <xf numFmtId="0" fontId="8" fillId="4" borderId="0" xfId="0" applyFont="1" applyFill="1"/>
    <xf numFmtId="0" fontId="3" fillId="0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8" fillId="4" borderId="0" xfId="0" applyNumberFormat="1" applyFont="1" applyFill="1"/>
    <xf numFmtId="4" fontId="7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2" fillId="0" borderId="1" xfId="0" applyFont="1" applyBorder="1" applyAlignment="1">
      <alignment horizontal="center"/>
    </xf>
    <xf numFmtId="4" fontId="0" fillId="0" borderId="0" xfId="0" applyNumberFormat="1" applyBorder="1"/>
    <xf numFmtId="0" fontId="0" fillId="0" borderId="0" xfId="0" applyBorder="1"/>
    <xf numFmtId="0" fontId="0" fillId="0" borderId="1" xfId="0" applyBorder="1"/>
    <xf numFmtId="4" fontId="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CC"/>
      <color rgb="FFB2B2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2203\Users\evgoryushkina\Documents\_%20&#1052;&#1059;&#1053;&#1048;&#1062;&#1048;&#1055;&#1040;&#1051;&#1068;&#1053;&#1040;&#1071;%20&#1055;&#1056;&#1054;&#1043;&#1056;&#1040;&#1052;&#1052;&#1040;\_%20&#1050;&#1086;&#1088;&#1088;&#1077;&#1082;&#1090;&#1080;&#1088;&#1086;&#1074;&#1082;&#1072;%20&#1055;&#1056;&#1054;&#1043;&#1056;&#1040;&#1052;&#1052;&#1067;\_%202022\1%20_%20&#1073;&#1102;&#1076;&#1078;&#1077;&#1090;%2021-24\4_%20&#1087;&#1088;&#1080;&#1083;&#1086;&#1078;&#1077;&#1085;&#1080;&#1077;%203%20(01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8">
          <cell r="M38">
            <v>151216</v>
          </cell>
        </row>
        <row r="40">
          <cell r="M40">
            <v>0</v>
          </cell>
        </row>
        <row r="41">
          <cell r="M41">
            <v>151216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view="pageBreakPreview" topLeftCell="A23" zoomScale="70" zoomScaleSheetLayoutView="70" workbookViewId="0">
      <selection activeCell="A13" sqref="A13:A17"/>
    </sheetView>
  </sheetViews>
  <sheetFormatPr defaultRowHeight="15" x14ac:dyDescent="0.25"/>
  <cols>
    <col min="1" max="1" width="16.140625" customWidth="1"/>
    <col min="2" max="2" width="22.28515625" customWidth="1"/>
    <col min="3" max="3" width="21.5703125" customWidth="1"/>
    <col min="4" max="4" width="16.140625" customWidth="1"/>
    <col min="5" max="9" width="13.28515625" customWidth="1"/>
    <col min="10" max="10" width="13.28515625" style="5" customWidth="1"/>
    <col min="11" max="11" width="14.7109375" style="5" customWidth="1"/>
    <col min="12" max="12" width="14.28515625" style="5" customWidth="1"/>
    <col min="13" max="13" width="14.85546875" style="5" customWidth="1"/>
    <col min="14" max="15" width="15.28515625" style="2" customWidth="1"/>
    <col min="16" max="16" width="2.42578125" customWidth="1"/>
    <col min="17" max="17" width="11.140625" bestFit="1" customWidth="1"/>
    <col min="18" max="18" width="24.7109375" customWidth="1"/>
  </cols>
  <sheetData>
    <row r="1" spans="1:19" s="4" customFormat="1" ht="12" hidden="1" customHeight="1" x14ac:dyDescent="0.25">
      <c r="A1" s="7"/>
      <c r="B1" s="7"/>
      <c r="C1" s="7"/>
      <c r="D1" s="7"/>
      <c r="E1" s="9" t="s">
        <v>33</v>
      </c>
      <c r="F1" s="9"/>
      <c r="G1" s="9"/>
      <c r="H1" s="9"/>
    </row>
    <row r="2" spans="1:19" s="4" customFormat="1" ht="151.5" customHeight="1" x14ac:dyDescent="0.25">
      <c r="A2" s="42"/>
      <c r="B2" s="42"/>
      <c r="C2" s="42"/>
      <c r="D2" s="42"/>
      <c r="E2" s="43"/>
      <c r="F2" s="43"/>
      <c r="G2" s="43"/>
      <c r="H2" s="43"/>
      <c r="I2" s="58" t="s">
        <v>51</v>
      </c>
      <c r="J2" s="58"/>
      <c r="K2" s="58"/>
      <c r="L2" s="58"/>
      <c r="M2" s="58"/>
      <c r="N2" s="58"/>
      <c r="O2" s="58"/>
    </row>
    <row r="3" spans="1:19" ht="94.5" customHeight="1" x14ac:dyDescent="0.25">
      <c r="A3" s="60" t="s">
        <v>53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9" ht="10.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1"/>
      <c r="L4" s="20"/>
      <c r="M4" s="20"/>
      <c r="N4" s="20"/>
      <c r="O4" s="20"/>
    </row>
    <row r="5" spans="1:19" ht="32.25" customHeight="1" x14ac:dyDescent="0.25">
      <c r="A5" s="59" t="s">
        <v>0</v>
      </c>
      <c r="B5" s="59" t="s">
        <v>1</v>
      </c>
      <c r="C5" s="59" t="s">
        <v>2</v>
      </c>
      <c r="D5" s="59" t="s">
        <v>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9" ht="82.5" customHeight="1" x14ac:dyDescent="0.25">
      <c r="A6" s="59"/>
      <c r="B6" s="59"/>
      <c r="C6" s="59"/>
      <c r="D6" s="10" t="s">
        <v>4</v>
      </c>
      <c r="E6" s="10">
        <v>2014</v>
      </c>
      <c r="F6" s="10">
        <v>2015</v>
      </c>
      <c r="G6" s="10">
        <v>2016</v>
      </c>
      <c r="H6" s="10">
        <v>2017</v>
      </c>
      <c r="I6" s="10">
        <v>2018</v>
      </c>
      <c r="J6" s="10">
        <v>2019</v>
      </c>
      <c r="K6" s="22">
        <v>2020</v>
      </c>
      <c r="L6" s="10">
        <v>2021</v>
      </c>
      <c r="M6" s="10">
        <v>2022</v>
      </c>
      <c r="N6" s="10">
        <v>2023</v>
      </c>
      <c r="O6" s="10">
        <v>2024</v>
      </c>
      <c r="P6" s="1"/>
    </row>
    <row r="7" spans="1:19" s="12" customFormat="1" ht="22.5" customHeight="1" x14ac:dyDescent="0.25">
      <c r="A7" s="56" t="s">
        <v>5</v>
      </c>
      <c r="B7" s="56" t="s">
        <v>6</v>
      </c>
      <c r="C7" s="46" t="s">
        <v>7</v>
      </c>
      <c r="D7" s="31">
        <f>SUM(D8:D11)</f>
        <v>11262372.930000002</v>
      </c>
      <c r="E7" s="31">
        <f t="shared" ref="E7:J7" si="0">SUM(E8:E11)</f>
        <v>410420.4</v>
      </c>
      <c r="F7" s="31">
        <f t="shared" si="0"/>
        <v>220070.29</v>
      </c>
      <c r="G7" s="31">
        <f t="shared" si="0"/>
        <v>256554.7</v>
      </c>
      <c r="H7" s="31">
        <f t="shared" si="0"/>
        <v>604514.81000000006</v>
      </c>
      <c r="I7" s="31">
        <f t="shared" si="0"/>
        <v>360437.36</v>
      </c>
      <c r="J7" s="31">
        <f t="shared" si="0"/>
        <v>387192.22</v>
      </c>
      <c r="K7" s="31">
        <f>K8+K9+K10+K11</f>
        <v>876626.79</v>
      </c>
      <c r="L7" s="31">
        <f>L11+L10+L9+L8</f>
        <v>1023086.1200000001</v>
      </c>
      <c r="M7" s="31">
        <f>M11+M10+M9+M8</f>
        <v>2312936.54</v>
      </c>
      <c r="N7" s="31">
        <f>N11+N10+N9+N8</f>
        <v>2334031.7000000002</v>
      </c>
      <c r="O7" s="31">
        <f>O11+O10+O9+O8</f>
        <v>2476502</v>
      </c>
      <c r="P7" s="11"/>
      <c r="R7" s="30"/>
    </row>
    <row r="8" spans="1:19" s="14" customFormat="1" ht="35.25" customHeight="1" x14ac:dyDescent="0.25">
      <c r="A8" s="56"/>
      <c r="B8" s="56"/>
      <c r="C8" s="46" t="s">
        <v>8</v>
      </c>
      <c r="D8" s="31">
        <f>SUM(E8:O8)</f>
        <v>266944.65000000002</v>
      </c>
      <c r="E8" s="47">
        <v>0</v>
      </c>
      <c r="F8" s="47">
        <v>0</v>
      </c>
      <c r="G8" s="47">
        <v>0</v>
      </c>
      <c r="H8" s="47">
        <f>H14+H19+H24+H29+H34+H39+H44+H49+H54+H59</f>
        <v>220327.23</v>
      </c>
      <c r="I8" s="47">
        <f>I14+I19+I24+I29+I34+I39+I44+I49+I54+I59</f>
        <v>8925.3799999999992</v>
      </c>
      <c r="J8" s="47">
        <f>J14+J19+J24+J29+J34+J39+J44+J49+J54+J59</f>
        <v>7974.86</v>
      </c>
      <c r="K8" s="47">
        <f>K14+K19+K24+K29+K34+K39+K44+K49+K54+K59+K64+K69+K74</f>
        <v>9944.51</v>
      </c>
      <c r="L8" s="47">
        <f>L14+L19+L24+L29+L34+L39+L44+L49+L54+L59</f>
        <v>0</v>
      </c>
      <c r="M8" s="47">
        <f>M14+M19+M24+M29+M34+M39+M44+M49+M54+M59</f>
        <v>19772.669999999998</v>
      </c>
      <c r="N8" s="47">
        <f>N14+N19+N24+N29+N34+N39+N44+N49+N54+N59</f>
        <v>0</v>
      </c>
      <c r="O8" s="47">
        <f>O14+O19+O24+O29+O34+O39+O44+O49+O54+O59</f>
        <v>0</v>
      </c>
      <c r="P8" s="13"/>
      <c r="R8" s="30"/>
      <c r="S8" s="29"/>
    </row>
    <row r="9" spans="1:19" s="14" customFormat="1" ht="35.25" customHeight="1" x14ac:dyDescent="0.25">
      <c r="A9" s="56"/>
      <c r="B9" s="56"/>
      <c r="C9" s="46" t="s">
        <v>9</v>
      </c>
      <c r="D9" s="31">
        <f>SUM(E9:O9)</f>
        <v>7095922.8600000003</v>
      </c>
      <c r="E9" s="47">
        <f t="shared" ref="E9:I11" si="1">E15+E20+E25+E30+E35+E40+E45+E50+E55+E60</f>
        <v>17098.7</v>
      </c>
      <c r="F9" s="47">
        <f t="shared" si="1"/>
        <v>10724.07</v>
      </c>
      <c r="G9" s="47">
        <f t="shared" si="1"/>
        <v>530</v>
      </c>
      <c r="H9" s="47">
        <f t="shared" si="1"/>
        <v>63748.549999999996</v>
      </c>
      <c r="I9" s="47">
        <f t="shared" si="1"/>
        <v>47436.7</v>
      </c>
      <c r="J9" s="47">
        <f>J15+J20+J25+J30+J35+J40+J45+J50+J55+J60+J65</f>
        <v>118186.79</v>
      </c>
      <c r="K9" s="47">
        <f>K15+K20+K25+K30+K35+K40+K45+K50+K55+K60+K65+K70+K75</f>
        <v>543351.9</v>
      </c>
      <c r="L9" s="47">
        <f>L15+L20+L25+L30+L35+L40+L45+L50+L55+L60+L75+L65</f>
        <v>681667.07000000007</v>
      </c>
      <c r="M9" s="47">
        <f>M15+M20+M25+M30+M35+M40+M45+M50+M55+M60+M65+M70+M75</f>
        <v>1748470.38</v>
      </c>
      <c r="N9" s="47">
        <f>N15+N20+N25+N30+N35+N40+N45+N50+N55+N60</f>
        <v>1771018.7</v>
      </c>
      <c r="O9" s="47">
        <f>O15+O20+O25+O30+O35+O40+O45+O50+O55+O60</f>
        <v>2093690</v>
      </c>
      <c r="P9" s="13"/>
      <c r="R9" s="30"/>
    </row>
    <row r="10" spans="1:19" s="14" customFormat="1" ht="39.75" customHeight="1" x14ac:dyDescent="0.25">
      <c r="A10" s="56"/>
      <c r="B10" s="56"/>
      <c r="C10" s="46" t="s">
        <v>10</v>
      </c>
      <c r="D10" s="31">
        <f>SUM(E10:O10)</f>
        <v>3752328.6000000006</v>
      </c>
      <c r="E10" s="47">
        <f t="shared" si="1"/>
        <v>387289.2</v>
      </c>
      <c r="F10" s="47">
        <f t="shared" si="1"/>
        <v>197903.9</v>
      </c>
      <c r="G10" s="47">
        <f t="shared" si="1"/>
        <v>256024.7</v>
      </c>
      <c r="H10" s="47">
        <f t="shared" si="1"/>
        <v>190957.03</v>
      </c>
      <c r="I10" s="47">
        <f t="shared" si="1"/>
        <v>304075.27999999997</v>
      </c>
      <c r="J10" s="47">
        <f>J16+J21+J26+J31+J36+J41+J46+J51+J56+J61+J66</f>
        <v>261030.57</v>
      </c>
      <c r="K10" s="47">
        <f>K16+K21+K26+K31+K36+K41+K46+K51+K56+K61+K66+K71+K76</f>
        <v>323110.38</v>
      </c>
      <c r="L10" s="47">
        <f>L16+L21+L26+L31+L36+L41+L46+L51+L56+L61+L76+L71+L66</f>
        <v>341419.05000000005</v>
      </c>
      <c r="M10" s="47">
        <f>M16+M21+M26+M31+M36+M41+M46+M51+M56+M61+M66+M71+M76</f>
        <v>544693.49</v>
      </c>
      <c r="N10" s="47">
        <f>N16+N21+N26+N31+N36+N41+N46+N51+N56+N61+N66+N71+N76</f>
        <v>563013</v>
      </c>
      <c r="O10" s="47">
        <f>O16+O21+O26+O31+O36+O41+O46+O51+O56+O61</f>
        <v>382812</v>
      </c>
      <c r="P10" s="13"/>
      <c r="R10" s="30"/>
    </row>
    <row r="11" spans="1:19" s="14" customFormat="1" ht="31.5" x14ac:dyDescent="0.25">
      <c r="A11" s="56"/>
      <c r="B11" s="56"/>
      <c r="C11" s="46" t="s">
        <v>11</v>
      </c>
      <c r="D11" s="31">
        <f>SUM(E11:O11)</f>
        <v>147176.82</v>
      </c>
      <c r="E11" s="47">
        <f t="shared" si="1"/>
        <v>6032.5</v>
      </c>
      <c r="F11" s="47">
        <f t="shared" si="1"/>
        <v>11442.32</v>
      </c>
      <c r="G11" s="47">
        <f t="shared" si="1"/>
        <v>0</v>
      </c>
      <c r="H11" s="47">
        <f t="shared" si="1"/>
        <v>129482</v>
      </c>
      <c r="I11" s="47">
        <f t="shared" si="1"/>
        <v>0</v>
      </c>
      <c r="J11" s="47">
        <f>J17+J22+J27+J32+J37+J42+J47+J52+J57+J62</f>
        <v>0</v>
      </c>
      <c r="K11" s="47">
        <f>K17+K22+K27+K32+K37+K42+K47+K52+K57+K62+K72+K77</f>
        <v>220</v>
      </c>
      <c r="L11" s="47">
        <f>L17+L22+L27+L32+L37+L42+L47+L52+L57+L62</f>
        <v>0</v>
      </c>
      <c r="M11" s="47">
        <f>M17+M22+M27+M32+M37+M42+M47+M52+M57+M62</f>
        <v>0</v>
      </c>
      <c r="N11" s="47">
        <f>N17+N22+N27+N32+N37+N42+N47+N52+N57+N62</f>
        <v>0</v>
      </c>
      <c r="O11" s="47">
        <f>O17+O22+O27+O32+O37+O42+O47+O52+O57+O62</f>
        <v>0</v>
      </c>
      <c r="P11" s="13"/>
      <c r="R11" s="30"/>
    </row>
    <row r="12" spans="1:19" s="14" customFormat="1" ht="24" customHeight="1" x14ac:dyDescent="0.25">
      <c r="A12" s="46" t="s">
        <v>12</v>
      </c>
      <c r="B12" s="48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13"/>
      <c r="R12" s="30"/>
    </row>
    <row r="13" spans="1:19" s="19" customFormat="1" ht="21.75" customHeight="1" x14ac:dyDescent="0.25">
      <c r="A13" s="56" t="s">
        <v>13</v>
      </c>
      <c r="B13" s="56" t="s">
        <v>14</v>
      </c>
      <c r="C13" s="46" t="s">
        <v>7</v>
      </c>
      <c r="D13" s="31">
        <f>SUM(E13:O13)</f>
        <v>5220424.8</v>
      </c>
      <c r="E13" s="31">
        <f>SUM(E14:E17)</f>
        <v>95461.7</v>
      </c>
      <c r="F13" s="31">
        <f>SUM(F14:F17)</f>
        <v>1947</v>
      </c>
      <c r="G13" s="31">
        <f>SUM(G14:G17)</f>
        <v>37546.5</v>
      </c>
      <c r="H13" s="31">
        <f>SUM(H14:H17)</f>
        <v>17084</v>
      </c>
      <c r="I13" s="31">
        <f>SUM(I14:I17)</f>
        <v>23766</v>
      </c>
      <c r="J13" s="31">
        <f>J15+J16</f>
        <v>57585.5</v>
      </c>
      <c r="K13" s="31">
        <f>K15+K16</f>
        <v>35940.300000000003</v>
      </c>
      <c r="L13" s="31">
        <f>L14+L15+L16+L17</f>
        <v>500</v>
      </c>
      <c r="M13" s="31">
        <f>M14+M15+M16+M17</f>
        <v>1083136.1000000001</v>
      </c>
      <c r="N13" s="31">
        <f>N14+N15+N16+N17</f>
        <v>1719670.7</v>
      </c>
      <c r="O13" s="31">
        <f>O14+O15+O16+O17</f>
        <v>2147787</v>
      </c>
      <c r="P13" s="18"/>
      <c r="R13" s="30"/>
    </row>
    <row r="14" spans="1:19" s="17" customFormat="1" ht="35.25" customHeight="1" x14ac:dyDescent="0.25">
      <c r="A14" s="56"/>
      <c r="B14" s="56"/>
      <c r="C14" s="46" t="s">
        <v>8</v>
      </c>
      <c r="D14" s="31">
        <f>SUM(E14:O14)</f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16"/>
      <c r="R14" s="30"/>
    </row>
    <row r="15" spans="1:19" s="17" customFormat="1" ht="23.25" customHeight="1" x14ac:dyDescent="0.25">
      <c r="A15" s="56"/>
      <c r="B15" s="56"/>
      <c r="C15" s="46" t="s">
        <v>9</v>
      </c>
      <c r="D15" s="31">
        <f>SUM(E15:O15)</f>
        <v>4879391.8</v>
      </c>
      <c r="E15" s="47">
        <v>17041.7</v>
      </c>
      <c r="F15" s="47">
        <v>0</v>
      </c>
      <c r="G15" s="47">
        <v>0</v>
      </c>
      <c r="H15" s="47">
        <v>0</v>
      </c>
      <c r="I15" s="47">
        <v>0</v>
      </c>
      <c r="J15" s="47">
        <v>41893.699999999997</v>
      </c>
      <c r="K15" s="47">
        <v>26157.9</v>
      </c>
      <c r="L15" s="47">
        <v>0</v>
      </c>
      <c r="M15" s="47">
        <v>1079161.8</v>
      </c>
      <c r="N15" s="50">
        <v>1625344.7</v>
      </c>
      <c r="O15" s="47">
        <v>2089792</v>
      </c>
      <c r="P15" s="16"/>
      <c r="R15" s="30"/>
    </row>
    <row r="16" spans="1:19" s="17" customFormat="1" ht="35.25" customHeight="1" x14ac:dyDescent="0.25">
      <c r="A16" s="56"/>
      <c r="B16" s="56"/>
      <c r="C16" s="46" t="s">
        <v>10</v>
      </c>
      <c r="D16" s="31">
        <f>SUM(E16:O16)</f>
        <v>341033</v>
      </c>
      <c r="E16" s="47">
        <v>78420</v>
      </c>
      <c r="F16" s="47">
        <v>1947</v>
      </c>
      <c r="G16" s="47">
        <v>37546.5</v>
      </c>
      <c r="H16" s="47">
        <v>17084</v>
      </c>
      <c r="I16" s="47">
        <v>23766</v>
      </c>
      <c r="J16" s="47">
        <v>15691.8</v>
      </c>
      <c r="K16" s="47">
        <v>9782.4</v>
      </c>
      <c r="L16" s="47">
        <v>500</v>
      </c>
      <c r="M16" s="47">
        <v>3974.3</v>
      </c>
      <c r="N16" s="47">
        <v>94326</v>
      </c>
      <c r="O16" s="47">
        <v>57995</v>
      </c>
      <c r="P16" s="16"/>
      <c r="R16" s="30"/>
    </row>
    <row r="17" spans="1:18" s="17" customFormat="1" ht="31.5" x14ac:dyDescent="0.25">
      <c r="A17" s="56"/>
      <c r="B17" s="56"/>
      <c r="C17" s="46" t="s">
        <v>11</v>
      </c>
      <c r="D17" s="31">
        <f>SUM(E17:O17)</f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16"/>
      <c r="Q17" s="17">
        <f>1731.78+1911.9+714.228+105+97.478</f>
        <v>4560.3860000000004</v>
      </c>
      <c r="R17" s="30"/>
    </row>
    <row r="18" spans="1:18" s="19" customFormat="1" ht="26.25" customHeight="1" x14ac:dyDescent="0.25">
      <c r="A18" s="56" t="s">
        <v>15</v>
      </c>
      <c r="B18" s="56" t="s">
        <v>16</v>
      </c>
      <c r="C18" s="46" t="s">
        <v>7</v>
      </c>
      <c r="D18" s="31">
        <f>SUM(D19:D22)</f>
        <v>322839.16000000003</v>
      </c>
      <c r="E18" s="31">
        <v>37670</v>
      </c>
      <c r="F18" s="31">
        <v>42856.07</v>
      </c>
      <c r="G18" s="31">
        <v>10865.5</v>
      </c>
      <c r="H18" s="31">
        <v>22244.68</v>
      </c>
      <c r="I18" s="31">
        <v>27226</v>
      </c>
      <c r="J18" s="31">
        <f>J19+J20+J21+J22</f>
        <v>26777.49</v>
      </c>
      <c r="K18" s="31">
        <f>SUM(K19:K22)</f>
        <v>35499.089999999997</v>
      </c>
      <c r="L18" s="31">
        <f>SUM(L19:L22)</f>
        <v>42759.95</v>
      </c>
      <c r="M18" s="31">
        <f t="shared" ref="M18:O18" si="2">SUM(M19:M22)</f>
        <v>70534.38</v>
      </c>
      <c r="N18" s="31">
        <f t="shared" si="2"/>
        <v>6406</v>
      </c>
      <c r="O18" s="31">
        <f t="shared" si="2"/>
        <v>0</v>
      </c>
      <c r="P18" s="18"/>
      <c r="R18" s="30"/>
    </row>
    <row r="19" spans="1:18" s="17" customFormat="1" ht="30.75" customHeight="1" x14ac:dyDescent="0.25">
      <c r="A19" s="56"/>
      <c r="B19" s="56"/>
      <c r="C19" s="46" t="s">
        <v>8</v>
      </c>
      <c r="D19" s="31">
        <f>SUM(E19:O19)</f>
        <v>5066.6000000000004</v>
      </c>
      <c r="E19" s="47">
        <v>0</v>
      </c>
      <c r="F19" s="47">
        <v>0</v>
      </c>
      <c r="G19" s="47">
        <v>0</v>
      </c>
      <c r="H19" s="47">
        <v>5066.6000000000004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16"/>
      <c r="R19" s="30"/>
    </row>
    <row r="20" spans="1:18" s="17" customFormat="1" ht="27.75" customHeight="1" x14ac:dyDescent="0.25">
      <c r="A20" s="56"/>
      <c r="B20" s="56"/>
      <c r="C20" s="46" t="s">
        <v>9</v>
      </c>
      <c r="D20" s="31">
        <f>SUM(E20:O20)</f>
        <v>62935.53</v>
      </c>
      <c r="E20" s="47">
        <v>57</v>
      </c>
      <c r="F20" s="51">
        <v>10724.07</v>
      </c>
      <c r="G20" s="51">
        <v>530</v>
      </c>
      <c r="H20" s="51">
        <v>5551.78</v>
      </c>
      <c r="I20" s="51">
        <v>2563.1999999999998</v>
      </c>
      <c r="J20" s="51">
        <v>3518.09</v>
      </c>
      <c r="K20" s="51">
        <v>1349</v>
      </c>
      <c r="L20" s="51">
        <v>11035</v>
      </c>
      <c r="M20" s="51">
        <v>22042.39</v>
      </c>
      <c r="N20" s="51">
        <v>5565</v>
      </c>
      <c r="O20" s="51">
        <v>0</v>
      </c>
      <c r="P20" s="16"/>
      <c r="R20" s="30"/>
    </row>
    <row r="21" spans="1:18" s="17" customFormat="1" ht="32.25" customHeight="1" x14ac:dyDescent="0.25">
      <c r="A21" s="56"/>
      <c r="B21" s="56"/>
      <c r="C21" s="46" t="s">
        <v>10</v>
      </c>
      <c r="D21" s="31">
        <f>SUM(E21:O21)</f>
        <v>254837.03</v>
      </c>
      <c r="E21" s="47">
        <v>37613</v>
      </c>
      <c r="F21" s="51">
        <v>32132</v>
      </c>
      <c r="G21" s="51">
        <v>10335.5</v>
      </c>
      <c r="H21" s="51">
        <v>11626.3</v>
      </c>
      <c r="I21" s="51">
        <v>24662.799999999999</v>
      </c>
      <c r="J21" s="51">
        <v>23259.4</v>
      </c>
      <c r="K21" s="51">
        <v>34150.089999999997</v>
      </c>
      <c r="L21" s="51">
        <v>31724.95</v>
      </c>
      <c r="M21" s="51">
        <v>48491.99</v>
      </c>
      <c r="N21" s="51">
        <v>841</v>
      </c>
      <c r="O21" s="51">
        <v>0</v>
      </c>
      <c r="P21" s="16"/>
      <c r="R21" s="30"/>
    </row>
    <row r="22" spans="1:18" s="17" customFormat="1" ht="31.5" x14ac:dyDescent="0.25">
      <c r="A22" s="56"/>
      <c r="B22" s="56"/>
      <c r="C22" s="46" t="s">
        <v>11</v>
      </c>
      <c r="D22" s="31">
        <f>SUM(E22:O22)</f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16"/>
      <c r="R22" s="30"/>
    </row>
    <row r="23" spans="1:18" s="19" customFormat="1" ht="29.25" customHeight="1" x14ac:dyDescent="0.25">
      <c r="A23" s="56" t="s">
        <v>17</v>
      </c>
      <c r="B23" s="56" t="s">
        <v>18</v>
      </c>
      <c r="C23" s="46" t="s">
        <v>7</v>
      </c>
      <c r="D23" s="31">
        <f>SUM(D24:D27)</f>
        <v>116952.62</v>
      </c>
      <c r="E23" s="31">
        <v>29968.5</v>
      </c>
      <c r="F23" s="31">
        <v>12480.32</v>
      </c>
      <c r="G23" s="31">
        <v>18961</v>
      </c>
      <c r="H23" s="31">
        <v>8925.3799999999992</v>
      </c>
      <c r="I23" s="31">
        <v>8925.3799999999992</v>
      </c>
      <c r="J23" s="31">
        <f>SUM(J24:J27)</f>
        <v>7974.86</v>
      </c>
      <c r="K23" s="31">
        <f>SUM(K24:K27)</f>
        <v>9944.51</v>
      </c>
      <c r="L23" s="31">
        <f t="shared" ref="L23:O23" si="3">SUM(L24:L27)</f>
        <v>0</v>
      </c>
      <c r="M23" s="31">
        <f t="shared" si="3"/>
        <v>19772.669999999998</v>
      </c>
      <c r="N23" s="31">
        <f t="shared" si="3"/>
        <v>0</v>
      </c>
      <c r="O23" s="31">
        <f t="shared" si="3"/>
        <v>0</v>
      </c>
      <c r="P23" s="18"/>
      <c r="R23" s="30"/>
    </row>
    <row r="24" spans="1:18" s="14" customFormat="1" ht="42.75" customHeight="1" x14ac:dyDescent="0.25">
      <c r="A24" s="56"/>
      <c r="B24" s="56"/>
      <c r="C24" s="46" t="s">
        <v>8</v>
      </c>
      <c r="D24" s="31">
        <f>SUM(E24:O24)</f>
        <v>55542.799999999996</v>
      </c>
      <c r="E24" s="47">
        <v>0</v>
      </c>
      <c r="F24" s="47">
        <v>0</v>
      </c>
      <c r="G24" s="47">
        <v>0</v>
      </c>
      <c r="H24" s="47">
        <v>8925.3799999999992</v>
      </c>
      <c r="I24" s="47">
        <v>8925.3799999999992</v>
      </c>
      <c r="J24" s="47">
        <v>7974.86</v>
      </c>
      <c r="K24" s="47">
        <v>9944.51</v>
      </c>
      <c r="L24" s="47">
        <v>0</v>
      </c>
      <c r="M24" s="47">
        <v>19772.669999999998</v>
      </c>
      <c r="N24" s="47">
        <v>0</v>
      </c>
      <c r="O24" s="47">
        <v>0</v>
      </c>
      <c r="P24" s="3"/>
      <c r="R24" s="30"/>
    </row>
    <row r="25" spans="1:18" s="14" customFormat="1" ht="37.5" customHeight="1" x14ac:dyDescent="0.25">
      <c r="A25" s="56"/>
      <c r="B25" s="56"/>
      <c r="C25" s="46" t="s">
        <v>9</v>
      </c>
      <c r="D25" s="31">
        <f>SUM(E25:O25)</f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13"/>
      <c r="R25" s="30"/>
    </row>
    <row r="26" spans="1:18" s="14" customFormat="1" ht="36.75" customHeight="1" x14ac:dyDescent="0.25">
      <c r="A26" s="56"/>
      <c r="B26" s="56"/>
      <c r="C26" s="46" t="s">
        <v>10</v>
      </c>
      <c r="D26" s="31">
        <f>SUM(E26:O26)</f>
        <v>43935</v>
      </c>
      <c r="E26" s="47">
        <v>23936</v>
      </c>
      <c r="F26" s="47">
        <v>1038</v>
      </c>
      <c r="G26" s="47">
        <v>18961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13"/>
      <c r="R26" s="30"/>
    </row>
    <row r="27" spans="1:18" s="14" customFormat="1" ht="43.5" customHeight="1" x14ac:dyDescent="0.25">
      <c r="A27" s="56"/>
      <c r="B27" s="56"/>
      <c r="C27" s="46" t="s">
        <v>11</v>
      </c>
      <c r="D27" s="31">
        <f>SUM(E27:O27)</f>
        <v>17474.82</v>
      </c>
      <c r="E27" s="47">
        <v>6032.5</v>
      </c>
      <c r="F27" s="47">
        <v>11442.32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13"/>
      <c r="R27" s="30"/>
    </row>
    <row r="28" spans="1:18" s="14" customFormat="1" ht="27" customHeight="1" x14ac:dyDescent="0.25">
      <c r="A28" s="61" t="s">
        <v>19</v>
      </c>
      <c r="B28" s="56" t="s">
        <v>20</v>
      </c>
      <c r="C28" s="46" t="s">
        <v>7</v>
      </c>
      <c r="D28" s="31">
        <v>33547.199999999997</v>
      </c>
      <c r="E28" s="52">
        <v>33547.199999999997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13"/>
      <c r="R28" s="30"/>
    </row>
    <row r="29" spans="1:18" s="14" customFormat="1" ht="34.5" customHeight="1" x14ac:dyDescent="0.25">
      <c r="A29" s="62"/>
      <c r="B29" s="56"/>
      <c r="C29" s="46" t="s">
        <v>8</v>
      </c>
      <c r="D29" s="31">
        <f>SUM(E29:O29)</f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13"/>
      <c r="R29" s="30"/>
    </row>
    <row r="30" spans="1:18" s="14" customFormat="1" ht="39.75" customHeight="1" x14ac:dyDescent="0.25">
      <c r="A30" s="62"/>
      <c r="B30" s="56"/>
      <c r="C30" s="46" t="s">
        <v>9</v>
      </c>
      <c r="D30" s="31">
        <f>SUM(E30:O30)</f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13"/>
      <c r="R30" s="30"/>
    </row>
    <row r="31" spans="1:18" s="14" customFormat="1" ht="41.25" customHeight="1" x14ac:dyDescent="0.25">
      <c r="A31" s="62"/>
      <c r="B31" s="56"/>
      <c r="C31" s="46" t="s">
        <v>10</v>
      </c>
      <c r="D31" s="31">
        <f>SUM(E31:O31)</f>
        <v>33547.199999999997</v>
      </c>
      <c r="E31" s="47">
        <v>33547.199999999997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13"/>
      <c r="R31" s="30"/>
    </row>
    <row r="32" spans="1:18" s="14" customFormat="1" ht="38.25" customHeight="1" x14ac:dyDescent="0.25">
      <c r="A32" s="63"/>
      <c r="B32" s="56"/>
      <c r="C32" s="46" t="s">
        <v>11</v>
      </c>
      <c r="D32" s="31">
        <f>SUM(E32:O32)</f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13"/>
      <c r="R32" s="30"/>
    </row>
    <row r="33" spans="1:18" s="19" customFormat="1" ht="26.25" customHeight="1" x14ac:dyDescent="0.25">
      <c r="A33" s="56" t="s">
        <v>21</v>
      </c>
      <c r="B33" s="56" t="s">
        <v>22</v>
      </c>
      <c r="C33" s="46" t="s">
        <v>7</v>
      </c>
      <c r="D33" s="31">
        <f>SUM(D35:D37)</f>
        <v>748751</v>
      </c>
      <c r="E33" s="31">
        <f>SUM(E34:E37)</f>
        <v>63222</v>
      </c>
      <c r="F33" s="31">
        <f>SUM(F34:F37)</f>
        <v>39669</v>
      </c>
      <c r="G33" s="31">
        <f>SUM(G34:G37)</f>
        <v>50638</v>
      </c>
      <c r="H33" s="31">
        <f>SUM(H34:H37)</f>
        <v>11865</v>
      </c>
      <c r="I33" s="31">
        <f>SUM(I34:I37)</f>
        <v>76391</v>
      </c>
      <c r="J33" s="53">
        <f>SUM(J35:J37)</f>
        <v>52674</v>
      </c>
      <c r="K33" s="31">
        <f>SUM(K34:K37)</f>
        <v>23472</v>
      </c>
      <c r="L33" s="31">
        <f>SUM(L34:L37)</f>
        <v>29783</v>
      </c>
      <c r="M33" s="31">
        <f>SUM(M34:M37)</f>
        <v>64456</v>
      </c>
      <c r="N33" s="31">
        <f>N34+N35+N36</f>
        <v>217290</v>
      </c>
      <c r="O33" s="31">
        <f>O34+O35+O36+O37</f>
        <v>119291</v>
      </c>
      <c r="P33" s="18"/>
      <c r="R33" s="30"/>
    </row>
    <row r="34" spans="1:18" s="17" customFormat="1" ht="42.75" customHeight="1" x14ac:dyDescent="0.25">
      <c r="A34" s="56"/>
      <c r="B34" s="56"/>
      <c r="C34" s="46" t="s">
        <v>8</v>
      </c>
      <c r="D34" s="31">
        <f>SUM(E34:O34)</f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16"/>
      <c r="R34" s="30"/>
    </row>
    <row r="35" spans="1:18" s="17" customFormat="1" ht="35.25" customHeight="1" x14ac:dyDescent="0.25">
      <c r="A35" s="56"/>
      <c r="B35" s="56"/>
      <c r="C35" s="46" t="s">
        <v>9</v>
      </c>
      <c r="D35" s="31">
        <f>SUM(E35:O35)</f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16"/>
      <c r="R35" s="30"/>
    </row>
    <row r="36" spans="1:18" s="17" customFormat="1" ht="38.25" customHeight="1" x14ac:dyDescent="0.25">
      <c r="A36" s="56"/>
      <c r="B36" s="56"/>
      <c r="C36" s="46" t="s">
        <v>10</v>
      </c>
      <c r="D36" s="31">
        <f>SUM(E36:O36)</f>
        <v>748751</v>
      </c>
      <c r="E36" s="47">
        <v>63222</v>
      </c>
      <c r="F36" s="47">
        <v>39669</v>
      </c>
      <c r="G36" s="47">
        <v>50638</v>
      </c>
      <c r="H36" s="47">
        <v>11865</v>
      </c>
      <c r="I36" s="47">
        <v>76391</v>
      </c>
      <c r="J36" s="47">
        <v>52674</v>
      </c>
      <c r="K36" s="47">
        <v>23472</v>
      </c>
      <c r="L36" s="47">
        <v>29783</v>
      </c>
      <c r="M36" s="47">
        <v>64456</v>
      </c>
      <c r="N36" s="47">
        <v>217290</v>
      </c>
      <c r="O36" s="47">
        <v>119291</v>
      </c>
      <c r="P36" s="16"/>
      <c r="R36" s="30"/>
    </row>
    <row r="37" spans="1:18" s="17" customFormat="1" ht="35.25" customHeight="1" x14ac:dyDescent="0.25">
      <c r="A37" s="56"/>
      <c r="B37" s="56"/>
      <c r="C37" s="46" t="s">
        <v>11</v>
      </c>
      <c r="D37" s="31">
        <f>SUM(E37:O37)</f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16"/>
      <c r="R37" s="30"/>
    </row>
    <row r="38" spans="1:18" s="14" customFormat="1" ht="31.5" customHeight="1" x14ac:dyDescent="0.25">
      <c r="A38" s="56" t="s">
        <v>23</v>
      </c>
      <c r="B38" s="56" t="s">
        <v>24</v>
      </c>
      <c r="C38" s="46" t="s">
        <v>7</v>
      </c>
      <c r="D38" s="31">
        <f t="shared" ref="D38:O38" si="4">SUM(D39:D42)</f>
        <v>2117494.8400000003</v>
      </c>
      <c r="E38" s="31">
        <f t="shared" si="4"/>
        <v>139551</v>
      </c>
      <c r="F38" s="31">
        <f t="shared" si="4"/>
        <v>110164</v>
      </c>
      <c r="G38" s="31">
        <f t="shared" si="4"/>
        <v>116999</v>
      </c>
      <c r="H38" s="31">
        <f t="shared" si="4"/>
        <v>121769.2</v>
      </c>
      <c r="I38" s="31">
        <f t="shared" si="4"/>
        <v>197883.78</v>
      </c>
      <c r="J38" s="31">
        <f t="shared" si="4"/>
        <v>199891.17</v>
      </c>
      <c r="K38" s="31">
        <f t="shared" si="4"/>
        <v>233306.89</v>
      </c>
      <c r="L38" s="31">
        <f t="shared" si="4"/>
        <v>148014</v>
      </c>
      <c r="M38" s="31">
        <f t="shared" si="4"/>
        <v>324891.8</v>
      </c>
      <c r="N38" s="31">
        <f t="shared" si="4"/>
        <v>353874</v>
      </c>
      <c r="O38" s="31">
        <f t="shared" si="4"/>
        <v>171150</v>
      </c>
      <c r="P38" s="13"/>
      <c r="R38" s="30">
        <f>M38-[1]Лист1!$M$38</f>
        <v>173675.8</v>
      </c>
    </row>
    <row r="39" spans="1:18" s="14" customFormat="1" ht="37.5" customHeight="1" x14ac:dyDescent="0.25">
      <c r="A39" s="56"/>
      <c r="B39" s="56"/>
      <c r="C39" s="46" t="s">
        <v>8</v>
      </c>
      <c r="D39" s="31">
        <f>SUM(E39:O39)</f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13"/>
      <c r="R39" s="30"/>
    </row>
    <row r="40" spans="1:18" s="14" customFormat="1" ht="27.75" customHeight="1" x14ac:dyDescent="0.25">
      <c r="A40" s="56"/>
      <c r="B40" s="56"/>
      <c r="C40" s="46" t="s">
        <v>9</v>
      </c>
      <c r="D40" s="31">
        <f>SUM(E40:O40)</f>
        <v>378208.2</v>
      </c>
      <c r="E40" s="47">
        <v>0</v>
      </c>
      <c r="F40" s="47">
        <v>0</v>
      </c>
      <c r="G40" s="47">
        <v>0</v>
      </c>
      <c r="H40" s="47">
        <v>0</v>
      </c>
      <c r="I40" s="47">
        <v>44873.5</v>
      </c>
      <c r="J40" s="47">
        <v>60650</v>
      </c>
      <c r="K40" s="47">
        <v>65845</v>
      </c>
      <c r="L40" s="47">
        <v>0</v>
      </c>
      <c r="M40" s="47">
        <v>62832.7</v>
      </c>
      <c r="N40" s="47">
        <v>140109</v>
      </c>
      <c r="O40" s="47">
        <v>3898</v>
      </c>
      <c r="P40" s="13"/>
      <c r="R40" s="30">
        <f>M40-[1]Лист1!$M$40</f>
        <v>62832.7</v>
      </c>
    </row>
    <row r="41" spans="1:18" s="14" customFormat="1" ht="37.5" customHeight="1" x14ac:dyDescent="0.25">
      <c r="A41" s="56"/>
      <c r="B41" s="56"/>
      <c r="C41" s="46" t="s">
        <v>10</v>
      </c>
      <c r="D41" s="31">
        <f>SUM(E41:O41)</f>
        <v>1739286.6400000001</v>
      </c>
      <c r="E41" s="47">
        <v>139551</v>
      </c>
      <c r="F41" s="47">
        <v>110164</v>
      </c>
      <c r="G41" s="47">
        <v>116999</v>
      </c>
      <c r="H41" s="47">
        <v>121769.2</v>
      </c>
      <c r="I41" s="47">
        <v>153010.28</v>
      </c>
      <c r="J41" s="47">
        <v>139241.17000000001</v>
      </c>
      <c r="K41" s="47">
        <v>167461.89000000001</v>
      </c>
      <c r="L41" s="47">
        <v>148014</v>
      </c>
      <c r="M41" s="47">
        <v>262059.1</v>
      </c>
      <c r="N41" s="47">
        <v>213765</v>
      </c>
      <c r="O41" s="47">
        <v>167252</v>
      </c>
      <c r="P41" s="13"/>
      <c r="R41" s="30">
        <f>M41-[1]Лист1!$M$41</f>
        <v>110843.1</v>
      </c>
    </row>
    <row r="42" spans="1:18" s="14" customFormat="1" ht="38.25" customHeight="1" x14ac:dyDescent="0.25">
      <c r="A42" s="56"/>
      <c r="B42" s="56"/>
      <c r="C42" s="46" t="s">
        <v>11</v>
      </c>
      <c r="D42" s="31">
        <f>SUM(E42:O42)</f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3"/>
      <c r="R42" s="30"/>
    </row>
    <row r="43" spans="1:18" s="14" customFormat="1" ht="45.75" customHeight="1" x14ac:dyDescent="0.25">
      <c r="A43" s="56" t="s">
        <v>25</v>
      </c>
      <c r="B43" s="56" t="s">
        <v>55</v>
      </c>
      <c r="C43" s="46" t="s">
        <v>7</v>
      </c>
      <c r="D43" s="31">
        <f>SUM(D44:D47)</f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f>M47+M46+M45+M44</f>
        <v>0</v>
      </c>
      <c r="N43" s="31">
        <f>N47+N46+N45+N44</f>
        <v>0</v>
      </c>
      <c r="O43" s="31">
        <f>O47+O46+O45+O44</f>
        <v>0</v>
      </c>
      <c r="P43" s="13"/>
      <c r="R43" s="30"/>
    </row>
    <row r="44" spans="1:18" s="14" customFormat="1" ht="46.5" customHeight="1" x14ac:dyDescent="0.25">
      <c r="A44" s="56"/>
      <c r="B44" s="56"/>
      <c r="C44" s="46" t="s">
        <v>8</v>
      </c>
      <c r="D44" s="31">
        <f t="shared" ref="D44:D62" si="5">SUM(E44:O44)</f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13"/>
      <c r="R44" s="30"/>
    </row>
    <row r="45" spans="1:18" s="14" customFormat="1" ht="48.75" customHeight="1" x14ac:dyDescent="0.25">
      <c r="A45" s="56"/>
      <c r="B45" s="56"/>
      <c r="C45" s="46" t="s">
        <v>9</v>
      </c>
      <c r="D45" s="31">
        <f t="shared" si="5"/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13"/>
      <c r="R45" s="30"/>
    </row>
    <row r="46" spans="1:18" s="14" customFormat="1" ht="41.25" customHeight="1" x14ac:dyDescent="0.25">
      <c r="A46" s="56"/>
      <c r="B46" s="56"/>
      <c r="C46" s="46" t="s">
        <v>10</v>
      </c>
      <c r="D46" s="31">
        <f t="shared" si="5"/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13"/>
      <c r="R46" s="30"/>
    </row>
    <row r="47" spans="1:18" s="14" customFormat="1" ht="44.25" customHeight="1" x14ac:dyDescent="0.25">
      <c r="A47" s="56"/>
      <c r="B47" s="56"/>
      <c r="C47" s="46" t="s">
        <v>11</v>
      </c>
      <c r="D47" s="31">
        <f t="shared" si="5"/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13"/>
      <c r="R47" s="30"/>
    </row>
    <row r="48" spans="1:18" s="19" customFormat="1" ht="21" customHeight="1" x14ac:dyDescent="0.25">
      <c r="A48" s="56" t="s">
        <v>26</v>
      </c>
      <c r="B48" s="56" t="s">
        <v>27</v>
      </c>
      <c r="C48" s="46" t="s">
        <v>7</v>
      </c>
      <c r="D48" s="31">
        <f t="shared" si="5"/>
        <v>42604.4</v>
      </c>
      <c r="E48" s="31">
        <f>E51</f>
        <v>5000</v>
      </c>
      <c r="F48" s="31">
        <f t="shared" ref="F48:O48" si="6">F51</f>
        <v>3951</v>
      </c>
      <c r="G48" s="31">
        <f t="shared" si="6"/>
        <v>4988.7</v>
      </c>
      <c r="H48" s="31">
        <f t="shared" si="6"/>
        <v>2893</v>
      </c>
      <c r="I48" s="31">
        <f t="shared" si="6"/>
        <v>4105</v>
      </c>
      <c r="J48" s="31">
        <f t="shared" si="6"/>
        <v>2840</v>
      </c>
      <c r="K48" s="31">
        <f t="shared" si="6"/>
        <v>3000</v>
      </c>
      <c r="L48" s="31">
        <f t="shared" si="6"/>
        <v>3456.7</v>
      </c>
      <c r="M48" s="31">
        <f t="shared" si="6"/>
        <v>4069</v>
      </c>
      <c r="N48" s="31">
        <f t="shared" si="6"/>
        <v>4050</v>
      </c>
      <c r="O48" s="31">
        <f t="shared" si="6"/>
        <v>4251</v>
      </c>
      <c r="P48" s="18"/>
      <c r="R48" s="30"/>
    </row>
    <row r="49" spans="1:18" s="17" customFormat="1" ht="34.5" customHeight="1" x14ac:dyDescent="0.25">
      <c r="A49" s="56"/>
      <c r="B49" s="56"/>
      <c r="C49" s="46" t="s">
        <v>8</v>
      </c>
      <c r="D49" s="31">
        <f t="shared" si="5"/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16"/>
      <c r="R49" s="30"/>
    </row>
    <row r="50" spans="1:18" s="17" customFormat="1" ht="39" customHeight="1" x14ac:dyDescent="0.25">
      <c r="A50" s="56"/>
      <c r="B50" s="56"/>
      <c r="C50" s="46" t="s">
        <v>9</v>
      </c>
      <c r="D50" s="31">
        <f t="shared" si="5"/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16"/>
      <c r="R50" s="30"/>
    </row>
    <row r="51" spans="1:18" s="17" customFormat="1" ht="34.5" customHeight="1" x14ac:dyDescent="0.25">
      <c r="A51" s="56"/>
      <c r="B51" s="56"/>
      <c r="C51" s="46" t="s">
        <v>10</v>
      </c>
      <c r="D51" s="31">
        <f t="shared" si="5"/>
        <v>42604.4</v>
      </c>
      <c r="E51" s="47">
        <v>5000</v>
      </c>
      <c r="F51" s="47">
        <v>3951</v>
      </c>
      <c r="G51" s="47">
        <v>4988.7</v>
      </c>
      <c r="H51" s="47">
        <v>2893</v>
      </c>
      <c r="I51" s="47">
        <v>4105</v>
      </c>
      <c r="J51" s="47">
        <v>2840</v>
      </c>
      <c r="K51" s="47">
        <v>3000</v>
      </c>
      <c r="L51" s="47">
        <v>3456.7</v>
      </c>
      <c r="M51" s="47">
        <v>4069</v>
      </c>
      <c r="N51" s="47">
        <v>4050</v>
      </c>
      <c r="O51" s="47">
        <v>4251</v>
      </c>
      <c r="P51" s="16"/>
      <c r="R51" s="30"/>
    </row>
    <row r="52" spans="1:18" s="17" customFormat="1" ht="31.5" x14ac:dyDescent="0.25">
      <c r="A52" s="56"/>
      <c r="B52" s="56"/>
      <c r="C52" s="46" t="s">
        <v>11</v>
      </c>
      <c r="D52" s="31">
        <f t="shared" si="5"/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16"/>
      <c r="R52" s="30"/>
    </row>
    <row r="53" spans="1:18" s="19" customFormat="1" ht="23.25" customHeight="1" x14ac:dyDescent="0.25">
      <c r="A53" s="56" t="s">
        <v>28</v>
      </c>
      <c r="B53" s="56" t="s">
        <v>29</v>
      </c>
      <c r="C53" s="46" t="s">
        <v>7</v>
      </c>
      <c r="D53" s="31">
        <f t="shared" si="5"/>
        <v>241972.1</v>
      </c>
      <c r="E53" s="31">
        <f>E56</f>
        <v>6000</v>
      </c>
      <c r="F53" s="31">
        <f t="shared" ref="F53:O53" si="7">F56</f>
        <v>9002.9</v>
      </c>
      <c r="G53" s="31">
        <f t="shared" si="7"/>
        <v>16556</v>
      </c>
      <c r="H53" s="31">
        <f t="shared" si="7"/>
        <v>23716</v>
      </c>
      <c r="I53" s="31">
        <f t="shared" si="7"/>
        <v>22140.1</v>
      </c>
      <c r="J53" s="31">
        <f t="shared" si="7"/>
        <v>22491.1</v>
      </c>
      <c r="K53" s="31">
        <f>K56</f>
        <v>23778</v>
      </c>
      <c r="L53" s="31">
        <f t="shared" si="7"/>
        <v>24151</v>
      </c>
      <c r="M53" s="31">
        <f t="shared" si="7"/>
        <v>27373</v>
      </c>
      <c r="N53" s="31">
        <f t="shared" si="7"/>
        <v>32741</v>
      </c>
      <c r="O53" s="31">
        <f t="shared" si="7"/>
        <v>34023</v>
      </c>
      <c r="P53" s="18"/>
      <c r="R53" s="30"/>
    </row>
    <row r="54" spans="1:18" s="17" customFormat="1" ht="34.5" customHeight="1" x14ac:dyDescent="0.25">
      <c r="A54" s="56"/>
      <c r="B54" s="56"/>
      <c r="C54" s="46" t="s">
        <v>8</v>
      </c>
      <c r="D54" s="31">
        <f t="shared" si="5"/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16"/>
      <c r="R54" s="30"/>
    </row>
    <row r="55" spans="1:18" s="17" customFormat="1" ht="33" customHeight="1" x14ac:dyDescent="0.25">
      <c r="A55" s="56"/>
      <c r="B55" s="56"/>
      <c r="C55" s="46" t="s">
        <v>9</v>
      </c>
      <c r="D55" s="31">
        <f t="shared" si="5"/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16"/>
      <c r="R55" s="30"/>
    </row>
    <row r="56" spans="1:18" s="17" customFormat="1" ht="33" customHeight="1" x14ac:dyDescent="0.25">
      <c r="A56" s="56"/>
      <c r="B56" s="56"/>
      <c r="C56" s="46" t="s">
        <v>10</v>
      </c>
      <c r="D56" s="31">
        <f t="shared" si="5"/>
        <v>241972.1</v>
      </c>
      <c r="E56" s="47">
        <v>6000</v>
      </c>
      <c r="F56" s="47">
        <v>9002.9</v>
      </c>
      <c r="G56" s="47">
        <v>16556</v>
      </c>
      <c r="H56" s="47">
        <v>23716</v>
      </c>
      <c r="I56" s="47">
        <v>22140.1</v>
      </c>
      <c r="J56" s="47">
        <v>22491.1</v>
      </c>
      <c r="K56" s="47">
        <v>23778</v>
      </c>
      <c r="L56" s="47">
        <v>24151</v>
      </c>
      <c r="M56" s="47">
        <v>27373</v>
      </c>
      <c r="N56" s="47">
        <v>32741</v>
      </c>
      <c r="O56" s="47">
        <v>34023</v>
      </c>
      <c r="P56" s="16"/>
      <c r="R56" s="30"/>
    </row>
    <row r="57" spans="1:18" s="17" customFormat="1" ht="33" customHeight="1" x14ac:dyDescent="0.25">
      <c r="A57" s="56"/>
      <c r="B57" s="56"/>
      <c r="C57" s="46" t="s">
        <v>11</v>
      </c>
      <c r="D57" s="31">
        <f t="shared" si="5"/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16"/>
      <c r="R57" s="30"/>
    </row>
    <row r="58" spans="1:18" s="17" customFormat="1" ht="24.75" customHeight="1" x14ac:dyDescent="0.25">
      <c r="A58" s="56" t="s">
        <v>30</v>
      </c>
      <c r="B58" s="56" t="s">
        <v>31</v>
      </c>
      <c r="C58" s="46" t="s">
        <v>7</v>
      </c>
      <c r="D58" s="31">
        <f t="shared" si="5"/>
        <v>396017.65</v>
      </c>
      <c r="E58" s="31">
        <v>0</v>
      </c>
      <c r="F58" s="31">
        <v>0</v>
      </c>
      <c r="G58" s="31">
        <v>0</v>
      </c>
      <c r="H58" s="31">
        <f>SUM(H59:H62)</f>
        <v>396017.55000000005</v>
      </c>
      <c r="I58" s="31">
        <v>0.1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16"/>
      <c r="R58" s="30"/>
    </row>
    <row r="59" spans="1:18" s="17" customFormat="1" ht="30" customHeight="1" x14ac:dyDescent="0.25">
      <c r="A59" s="56"/>
      <c r="B59" s="56"/>
      <c r="C59" s="46" t="s">
        <v>8</v>
      </c>
      <c r="D59" s="31">
        <f t="shared" si="5"/>
        <v>206335.25</v>
      </c>
      <c r="E59" s="47">
        <v>0</v>
      </c>
      <c r="F59" s="47">
        <v>0</v>
      </c>
      <c r="G59" s="47">
        <v>0</v>
      </c>
      <c r="H59" s="47">
        <v>206335.25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16"/>
      <c r="R59" s="30"/>
    </row>
    <row r="60" spans="1:18" s="17" customFormat="1" ht="24.75" customHeight="1" x14ac:dyDescent="0.25">
      <c r="A60" s="56"/>
      <c r="B60" s="56"/>
      <c r="C60" s="46" t="s">
        <v>9</v>
      </c>
      <c r="D60" s="31">
        <f t="shared" si="5"/>
        <v>58196.77</v>
      </c>
      <c r="E60" s="47">
        <v>0</v>
      </c>
      <c r="F60" s="47">
        <v>0</v>
      </c>
      <c r="G60" s="47">
        <v>0</v>
      </c>
      <c r="H60" s="47">
        <v>58196.77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16"/>
      <c r="R60" s="30"/>
    </row>
    <row r="61" spans="1:18" s="17" customFormat="1" ht="39.75" customHeight="1" x14ac:dyDescent="0.25">
      <c r="A61" s="56"/>
      <c r="B61" s="56"/>
      <c r="C61" s="46" t="s">
        <v>10</v>
      </c>
      <c r="D61" s="31">
        <f t="shared" si="5"/>
        <v>2003.6299999999999</v>
      </c>
      <c r="E61" s="47">
        <v>0</v>
      </c>
      <c r="F61" s="47">
        <v>0</v>
      </c>
      <c r="G61" s="47">
        <v>0</v>
      </c>
      <c r="H61" s="47">
        <v>2003.53</v>
      </c>
      <c r="I61" s="47">
        <v>0.1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16"/>
      <c r="R61" s="30"/>
    </row>
    <row r="62" spans="1:18" s="17" customFormat="1" ht="40.5" customHeight="1" x14ac:dyDescent="0.25">
      <c r="A62" s="56"/>
      <c r="B62" s="56"/>
      <c r="C62" s="46" t="s">
        <v>11</v>
      </c>
      <c r="D62" s="31">
        <f t="shared" si="5"/>
        <v>129482</v>
      </c>
      <c r="E62" s="47">
        <v>0</v>
      </c>
      <c r="F62" s="47">
        <v>0</v>
      </c>
      <c r="G62" s="47">
        <v>0</v>
      </c>
      <c r="H62" s="47">
        <v>129482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16"/>
      <c r="R62" s="30"/>
    </row>
    <row r="63" spans="1:18" s="17" customFormat="1" ht="25.5" customHeight="1" x14ac:dyDescent="0.25">
      <c r="A63" s="57" t="s">
        <v>32</v>
      </c>
      <c r="B63" s="57" t="s">
        <v>38</v>
      </c>
      <c r="C63" s="46" t="s">
        <v>7</v>
      </c>
      <c r="D63" s="31">
        <f>SUM(E63:O63)</f>
        <v>681146.7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f>J64+K67+J65+J66+J67</f>
        <v>16958.099999999999</v>
      </c>
      <c r="K63" s="31">
        <f t="shared" ref="K63:L63" si="8">K64+L67+K65+K66+K67</f>
        <v>0</v>
      </c>
      <c r="L63" s="31">
        <f t="shared" si="8"/>
        <v>333493.59999999998</v>
      </c>
      <c r="M63" s="31">
        <f t="shared" ref="M63" si="9">M64+N67+M65+M66+M67</f>
        <v>330695</v>
      </c>
      <c r="N63" s="31">
        <f t="shared" ref="N63" si="10">N64+O67+N65+N66+N67</f>
        <v>0</v>
      </c>
      <c r="O63" s="31">
        <f t="shared" ref="O63" si="11">O64+P67+O65+O66+O67</f>
        <v>0</v>
      </c>
      <c r="P63" s="16"/>
      <c r="R63" s="30"/>
    </row>
    <row r="64" spans="1:18" s="14" customFormat="1" ht="30" customHeight="1" x14ac:dyDescent="0.25">
      <c r="A64" s="57"/>
      <c r="B64" s="57"/>
      <c r="C64" s="46" t="s">
        <v>8</v>
      </c>
      <c r="D64" s="31">
        <f>SUM(E64:O64)</f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Q64" s="29"/>
      <c r="R64" s="30"/>
    </row>
    <row r="65" spans="1:18" s="14" customFormat="1" ht="27" customHeight="1" x14ac:dyDescent="0.25">
      <c r="A65" s="57"/>
      <c r="B65" s="57"/>
      <c r="C65" s="46" t="s">
        <v>9</v>
      </c>
      <c r="D65" s="31">
        <f>SUM(E65:O65)</f>
        <v>504229.1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12125</v>
      </c>
      <c r="K65" s="47">
        <v>0</v>
      </c>
      <c r="L65" s="47">
        <v>248786.2</v>
      </c>
      <c r="M65" s="47">
        <v>243317.9</v>
      </c>
      <c r="N65" s="47">
        <v>0</v>
      </c>
      <c r="O65" s="47">
        <v>0</v>
      </c>
      <c r="R65" s="30"/>
    </row>
    <row r="66" spans="1:18" s="12" customFormat="1" ht="37.5" customHeight="1" x14ac:dyDescent="0.25">
      <c r="A66" s="57"/>
      <c r="B66" s="57"/>
      <c r="C66" s="46" t="s">
        <v>10</v>
      </c>
      <c r="D66" s="31">
        <f>SUM(E66:O66)</f>
        <v>176917.6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4833.1000000000004</v>
      </c>
      <c r="K66" s="47">
        <v>0</v>
      </c>
      <c r="L66" s="47">
        <v>84707.4</v>
      </c>
      <c r="M66" s="47">
        <v>87377.1</v>
      </c>
      <c r="N66" s="47">
        <v>0</v>
      </c>
      <c r="O66" s="47">
        <v>0</v>
      </c>
      <c r="R66" s="30"/>
    </row>
    <row r="67" spans="1:18" s="12" customFormat="1" ht="33.75" customHeight="1" x14ac:dyDescent="0.25">
      <c r="A67" s="57"/>
      <c r="B67" s="57"/>
      <c r="C67" s="46" t="s">
        <v>11</v>
      </c>
      <c r="D67" s="31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R67" s="30"/>
    </row>
    <row r="68" spans="1:18" s="12" customFormat="1" ht="30" customHeight="1" x14ac:dyDescent="0.25">
      <c r="A68" s="57" t="s">
        <v>34</v>
      </c>
      <c r="B68" s="64" t="s">
        <v>35</v>
      </c>
      <c r="C68" s="46" t="s">
        <v>7</v>
      </c>
      <c r="D68" s="31">
        <f t="shared" ref="D68:D73" si="12">SUM(E68:O68)</f>
        <v>906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SUM(K69:K72)</f>
        <v>220</v>
      </c>
      <c r="L68" s="31">
        <f t="shared" ref="L68:O68" si="13">SUM(L69:L72)</f>
        <v>686</v>
      </c>
      <c r="M68" s="31">
        <f t="shared" si="13"/>
        <v>0</v>
      </c>
      <c r="N68" s="31">
        <f t="shared" si="13"/>
        <v>0</v>
      </c>
      <c r="O68" s="31">
        <f t="shared" si="13"/>
        <v>0</v>
      </c>
      <c r="R68" s="30"/>
    </row>
    <row r="69" spans="1:18" s="12" customFormat="1" ht="36.75" customHeight="1" x14ac:dyDescent="0.25">
      <c r="A69" s="57"/>
      <c r="B69" s="65"/>
      <c r="C69" s="46" t="s">
        <v>8</v>
      </c>
      <c r="D69" s="31">
        <f t="shared" si="12"/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R69" s="30"/>
    </row>
    <row r="70" spans="1:18" s="12" customFormat="1" ht="27.75" customHeight="1" x14ac:dyDescent="0.25">
      <c r="A70" s="57"/>
      <c r="B70" s="65"/>
      <c r="C70" s="46" t="s">
        <v>9</v>
      </c>
      <c r="D70" s="31">
        <f t="shared" si="12"/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R70" s="30"/>
    </row>
    <row r="71" spans="1:18" s="12" customFormat="1" ht="39" customHeight="1" x14ac:dyDescent="0.25">
      <c r="A71" s="57"/>
      <c r="B71" s="65"/>
      <c r="C71" s="46" t="s">
        <v>10</v>
      </c>
      <c r="D71" s="31">
        <f t="shared" si="12"/>
        <v>686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686</v>
      </c>
      <c r="M71" s="47">
        <v>0</v>
      </c>
      <c r="N71" s="47">
        <v>0</v>
      </c>
      <c r="O71" s="47">
        <v>0</v>
      </c>
      <c r="R71" s="30"/>
    </row>
    <row r="72" spans="1:18" s="12" customFormat="1" ht="35.25" customHeight="1" x14ac:dyDescent="0.25">
      <c r="A72" s="57"/>
      <c r="B72" s="66"/>
      <c r="C72" s="46" t="s">
        <v>11</v>
      </c>
      <c r="D72" s="31">
        <f t="shared" si="12"/>
        <v>220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220</v>
      </c>
      <c r="L72" s="47">
        <v>0</v>
      </c>
      <c r="M72" s="47">
        <v>0</v>
      </c>
      <c r="N72" s="47">
        <v>0</v>
      </c>
      <c r="O72" s="47">
        <v>0</v>
      </c>
      <c r="R72" s="30"/>
    </row>
    <row r="73" spans="1:18" ht="29.25" customHeight="1" x14ac:dyDescent="0.25">
      <c r="A73" s="57" t="s">
        <v>36</v>
      </c>
      <c r="B73" s="64" t="s">
        <v>37</v>
      </c>
      <c r="C73" s="46" t="s">
        <v>7</v>
      </c>
      <c r="D73" s="31">
        <f t="shared" si="12"/>
        <v>1339716.46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31">
        <f>K74+K75+K76+K77</f>
        <v>511466</v>
      </c>
      <c r="L73" s="31">
        <f>L74+L75+L76+L77</f>
        <v>440241.87</v>
      </c>
      <c r="M73" s="31">
        <f t="shared" ref="M73:O73" si="14">M74+M75+M76+M77</f>
        <v>388008.59</v>
      </c>
      <c r="N73" s="31">
        <f t="shared" si="14"/>
        <v>0</v>
      </c>
      <c r="O73" s="31">
        <f t="shared" si="14"/>
        <v>0</v>
      </c>
      <c r="R73" s="30"/>
    </row>
    <row r="74" spans="1:18" ht="30.75" customHeight="1" x14ac:dyDescent="0.25">
      <c r="A74" s="57"/>
      <c r="B74" s="65"/>
      <c r="C74" s="46" t="s">
        <v>8</v>
      </c>
      <c r="D74" s="31">
        <f t="shared" ref="D74:D76" si="15">SUM(E74:O74)</f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7">
        <v>0</v>
      </c>
      <c r="L74" s="45">
        <v>0</v>
      </c>
      <c r="M74" s="47">
        <v>0</v>
      </c>
      <c r="N74" s="47">
        <v>0</v>
      </c>
      <c r="O74" s="47">
        <v>0</v>
      </c>
      <c r="R74" s="30">
        <f>M73+M18</f>
        <v>458542.97000000003</v>
      </c>
    </row>
    <row r="75" spans="1:18" ht="25.5" customHeight="1" x14ac:dyDescent="0.25">
      <c r="A75" s="57"/>
      <c r="B75" s="65"/>
      <c r="C75" s="46" t="s">
        <v>9</v>
      </c>
      <c r="D75" s="31">
        <f t="shared" si="15"/>
        <v>1212961.46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7">
        <v>450000</v>
      </c>
      <c r="L75" s="47">
        <v>421845.87</v>
      </c>
      <c r="M75" s="47">
        <v>341115.59</v>
      </c>
      <c r="N75" s="47">
        <v>0</v>
      </c>
      <c r="O75" s="47">
        <v>0</v>
      </c>
      <c r="R75" s="30"/>
    </row>
    <row r="76" spans="1:18" ht="33.75" customHeight="1" x14ac:dyDescent="0.25">
      <c r="A76" s="57"/>
      <c r="B76" s="65"/>
      <c r="C76" s="46" t="s">
        <v>10</v>
      </c>
      <c r="D76" s="31">
        <f t="shared" si="15"/>
        <v>126755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7">
        <v>61466</v>
      </c>
      <c r="L76" s="47">
        <v>18396</v>
      </c>
      <c r="M76" s="47">
        <v>46893</v>
      </c>
      <c r="N76" s="47">
        <v>0</v>
      </c>
      <c r="O76" s="47">
        <v>0</v>
      </c>
      <c r="R76" s="30"/>
    </row>
    <row r="77" spans="1:18" ht="36" customHeight="1" x14ac:dyDescent="0.25">
      <c r="A77" s="57"/>
      <c r="B77" s="66"/>
      <c r="C77" s="46" t="s">
        <v>11</v>
      </c>
      <c r="D77" s="31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K77" s="47">
        <v>0</v>
      </c>
      <c r="L77" s="45">
        <v>0</v>
      </c>
      <c r="M77" s="47">
        <v>0</v>
      </c>
      <c r="N77" s="47">
        <v>0</v>
      </c>
      <c r="O77" s="47">
        <v>0</v>
      </c>
      <c r="R77" s="30"/>
    </row>
    <row r="78" spans="1:18" ht="36" customHeight="1" x14ac:dyDescent="0.25">
      <c r="A78" s="24"/>
      <c r="B78" s="24"/>
      <c r="C78" s="25"/>
      <c r="D78" s="26"/>
      <c r="E78" s="27"/>
      <c r="F78" s="27"/>
      <c r="G78" s="27"/>
      <c r="H78" s="27"/>
      <c r="I78" s="27"/>
      <c r="J78" s="27"/>
      <c r="K78" s="28"/>
      <c r="L78" s="27"/>
      <c r="M78" s="27"/>
      <c r="N78" s="27"/>
      <c r="O78" s="27"/>
    </row>
    <row r="79" spans="1:18" ht="76.5" customHeight="1" x14ac:dyDescent="0.25">
      <c r="A79" s="5"/>
      <c r="B79" s="23"/>
      <c r="C79" s="5"/>
      <c r="D79" s="5"/>
      <c r="E79" s="5"/>
      <c r="F79" s="5"/>
      <c r="G79" s="5"/>
      <c r="H79" s="5"/>
      <c r="I79" s="5"/>
      <c r="N79" s="5"/>
      <c r="O79" s="5"/>
    </row>
    <row r="80" spans="1:18" ht="24" customHeight="1" x14ac:dyDescent="0.4">
      <c r="A80" s="55" t="s">
        <v>56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</row>
    <row r="81" spans="1:15" ht="18.75" x14ac:dyDescent="0.3">
      <c r="A81" s="8"/>
      <c r="B81" s="8"/>
      <c r="C81" s="8"/>
      <c r="D81" s="8"/>
      <c r="E81" s="8"/>
      <c r="F81" s="8"/>
      <c r="G81" s="8"/>
      <c r="H81" s="8"/>
      <c r="I81" s="8"/>
      <c r="J81" s="15"/>
      <c r="K81" s="15"/>
      <c r="L81" s="15"/>
      <c r="M81" s="15"/>
      <c r="N81" s="8"/>
      <c r="O81" s="8"/>
    </row>
    <row r="82" spans="1:15" ht="18.75" x14ac:dyDescent="0.3">
      <c r="A82" s="8"/>
      <c r="B82" s="8"/>
      <c r="C82" s="8"/>
      <c r="D82" s="8"/>
      <c r="E82" s="8"/>
      <c r="F82" s="8"/>
      <c r="G82" s="8"/>
      <c r="H82" s="8"/>
      <c r="I82" s="8"/>
      <c r="J82" s="15"/>
      <c r="K82" s="15"/>
      <c r="L82" s="15"/>
      <c r="M82" s="15"/>
      <c r="N82" s="8"/>
      <c r="O82" s="8"/>
    </row>
    <row r="93" spans="1:15" x14ac:dyDescent="0.25">
      <c r="C93" s="6"/>
    </row>
  </sheetData>
  <mergeCells count="35">
    <mergeCell ref="C5:C6"/>
    <mergeCell ref="D5:O5"/>
    <mergeCell ref="A73:A77"/>
    <mergeCell ref="B73:B77"/>
    <mergeCell ref="A68:A72"/>
    <mergeCell ref="B68:B72"/>
    <mergeCell ref="I2:O2"/>
    <mergeCell ref="B28:B32"/>
    <mergeCell ref="A33:A37"/>
    <mergeCell ref="B33:B37"/>
    <mergeCell ref="A5:A6"/>
    <mergeCell ref="B5:B6"/>
    <mergeCell ref="A13:A17"/>
    <mergeCell ref="B13:B17"/>
    <mergeCell ref="A18:A22"/>
    <mergeCell ref="B18:B22"/>
    <mergeCell ref="A23:A27"/>
    <mergeCell ref="B23:B27"/>
    <mergeCell ref="A3:O3"/>
    <mergeCell ref="A7:A11"/>
    <mergeCell ref="B7:B11"/>
    <mergeCell ref="A28:A32"/>
    <mergeCell ref="A80:O80"/>
    <mergeCell ref="A38:A42"/>
    <mergeCell ref="B38:B42"/>
    <mergeCell ref="A58:A62"/>
    <mergeCell ref="B58:B62"/>
    <mergeCell ref="A43:A47"/>
    <mergeCell ref="B43:B47"/>
    <mergeCell ref="A48:A52"/>
    <mergeCell ref="B48:B52"/>
    <mergeCell ref="A53:A57"/>
    <mergeCell ref="B53:B57"/>
    <mergeCell ref="A63:A67"/>
    <mergeCell ref="B63:B67"/>
  </mergeCells>
  <pageMargins left="0.9055118110236221" right="0.70866141732283472" top="1.2598425196850394" bottom="0.35433070866141736" header="0.31496062992125984" footer="0.31496062992125984"/>
  <pageSetup paperSize="9" scale="55" fitToHeight="0" orientation="landscape" r:id="rId1"/>
  <headerFooter differentFirst="1">
    <oddHeader>&amp;C&amp;P</oddHeader>
  </headerFooter>
  <rowBreaks count="3" manualBreakCount="3">
    <brk id="22" max="14" man="1"/>
    <brk id="42" max="14" man="1"/>
    <brk id="6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tabSelected="1" view="pageBreakPreview" topLeftCell="A2" zoomScale="80" zoomScaleSheetLayoutView="80" workbookViewId="0">
      <pane ySplit="2115" topLeftCell="A5" activePane="bottomLeft"/>
      <selection activeCell="E2" sqref="E2:J2"/>
      <selection pane="bottomLeft" activeCell="H37" sqref="H37:I37"/>
    </sheetView>
  </sheetViews>
  <sheetFormatPr defaultRowHeight="15" x14ac:dyDescent="0.25"/>
  <cols>
    <col min="1" max="1" width="14.85546875" customWidth="1"/>
    <col min="2" max="2" width="22.28515625" customWidth="1"/>
    <col min="3" max="3" width="23.140625" customWidth="1"/>
    <col min="4" max="4" width="16.140625" customWidth="1"/>
    <col min="5" max="9" width="13.28515625" customWidth="1"/>
    <col min="10" max="10" width="13.28515625" style="5" customWidth="1"/>
    <col min="11" max="11" width="2.42578125" customWidth="1"/>
    <col min="12" max="12" width="11.140625" bestFit="1" customWidth="1"/>
    <col min="13" max="13" width="24.7109375" customWidth="1"/>
  </cols>
  <sheetData>
    <row r="1" spans="1:14" s="4" customFormat="1" ht="12" hidden="1" customHeight="1" x14ac:dyDescent="0.25">
      <c r="A1" s="7"/>
      <c r="B1" s="7"/>
      <c r="C1" s="7"/>
      <c r="D1" s="7"/>
      <c r="E1" s="9" t="s">
        <v>33</v>
      </c>
      <c r="F1" s="9"/>
      <c r="G1" s="9"/>
      <c r="H1" s="9"/>
    </row>
    <row r="2" spans="1:14" s="4" customFormat="1" ht="116.25" customHeight="1" x14ac:dyDescent="0.25">
      <c r="A2" s="41"/>
      <c r="B2" s="41"/>
      <c r="C2" s="41"/>
      <c r="D2" s="41"/>
      <c r="E2" s="68" t="s">
        <v>52</v>
      </c>
      <c r="F2" s="68"/>
      <c r="G2" s="68"/>
      <c r="H2" s="68"/>
      <c r="I2" s="68"/>
      <c r="J2" s="68"/>
    </row>
    <row r="3" spans="1:14" ht="64.5" customHeight="1" x14ac:dyDescent="0.25">
      <c r="A3" s="69" t="s">
        <v>54</v>
      </c>
      <c r="B3" s="69"/>
      <c r="C3" s="69"/>
      <c r="D3" s="69"/>
      <c r="E3" s="69"/>
      <c r="F3" s="69"/>
      <c r="G3" s="69"/>
      <c r="H3" s="69"/>
      <c r="I3" s="69"/>
      <c r="J3" s="69"/>
    </row>
    <row r="4" spans="1:14" ht="8.2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4" ht="32.25" customHeight="1" x14ac:dyDescent="0.25">
      <c r="A5" s="70" t="s">
        <v>0</v>
      </c>
      <c r="B5" s="70" t="s">
        <v>1</v>
      </c>
      <c r="C5" s="70" t="s">
        <v>2</v>
      </c>
      <c r="D5" s="70" t="s">
        <v>3</v>
      </c>
      <c r="E5" s="70"/>
      <c r="F5" s="70"/>
      <c r="G5" s="70"/>
      <c r="H5" s="70"/>
      <c r="I5" s="70"/>
      <c r="J5" s="70"/>
    </row>
    <row r="6" spans="1:14" ht="73.5" customHeight="1" x14ac:dyDescent="0.25">
      <c r="A6" s="70"/>
      <c r="B6" s="70"/>
      <c r="C6" s="70"/>
      <c r="D6" s="71" t="s">
        <v>4</v>
      </c>
      <c r="E6" s="71">
        <v>2025</v>
      </c>
      <c r="F6" s="71">
        <v>2026</v>
      </c>
      <c r="G6" s="71">
        <v>2027</v>
      </c>
      <c r="H6" s="71">
        <v>2028</v>
      </c>
      <c r="I6" s="71">
        <v>2029</v>
      </c>
      <c r="J6" s="71">
        <v>2030</v>
      </c>
      <c r="K6" s="1"/>
    </row>
    <row r="7" spans="1:14" s="12" customFormat="1" ht="24" customHeight="1" x14ac:dyDescent="0.25">
      <c r="A7" s="56" t="s">
        <v>5</v>
      </c>
      <c r="B7" s="56" t="s">
        <v>6</v>
      </c>
      <c r="C7" s="54" t="s">
        <v>7</v>
      </c>
      <c r="D7" s="31">
        <f>SUM(D8:D11)</f>
        <v>2132479.88</v>
      </c>
      <c r="E7" s="31">
        <f t="shared" ref="E7:J7" si="0">SUM(E8:E11)</f>
        <v>719313</v>
      </c>
      <c r="F7" s="31">
        <f t="shared" si="0"/>
        <v>366354.88</v>
      </c>
      <c r="G7" s="31">
        <f t="shared" si="0"/>
        <v>252661.5</v>
      </c>
      <c r="H7" s="31">
        <f t="shared" si="0"/>
        <v>258530.5</v>
      </c>
      <c r="I7" s="31">
        <f t="shared" si="0"/>
        <v>264635.5</v>
      </c>
      <c r="J7" s="31">
        <f t="shared" si="0"/>
        <v>270984.5</v>
      </c>
      <c r="K7" s="11"/>
      <c r="M7" s="30"/>
    </row>
    <row r="8" spans="1:14" s="14" customFormat="1" ht="29.25" customHeight="1" x14ac:dyDescent="0.25">
      <c r="A8" s="56"/>
      <c r="B8" s="56"/>
      <c r="C8" s="54" t="s">
        <v>8</v>
      </c>
      <c r="D8" s="31">
        <f>SUM(E8:J8)</f>
        <v>0</v>
      </c>
      <c r="E8" s="47">
        <v>0</v>
      </c>
      <c r="F8" s="47">
        <v>0</v>
      </c>
      <c r="G8" s="47">
        <v>0</v>
      </c>
      <c r="H8" s="47">
        <f t="shared" ref="H8:J8" si="1">H14+H19+H24+H29+H34+H39+H44+H49+H54+H59</f>
        <v>0</v>
      </c>
      <c r="I8" s="47">
        <f t="shared" si="1"/>
        <v>0</v>
      </c>
      <c r="J8" s="47">
        <f t="shared" si="1"/>
        <v>0</v>
      </c>
      <c r="K8" s="13"/>
      <c r="M8" s="30"/>
      <c r="N8" s="29"/>
    </row>
    <row r="9" spans="1:14" s="14" customFormat="1" ht="31.5" customHeight="1" x14ac:dyDescent="0.25">
      <c r="A9" s="56"/>
      <c r="B9" s="56"/>
      <c r="C9" s="54" t="s">
        <v>9</v>
      </c>
      <c r="D9" s="31">
        <f>SUM(E9:J9)</f>
        <v>692755.34000000008</v>
      </c>
      <c r="E9" s="47">
        <f>E15+E20+E25+E30+E35+E40+E45+E50+E55+E60+E75</f>
        <v>360378</v>
      </c>
      <c r="F9" s="47">
        <f t="shared" ref="E9:J11" si="2">F15+F20+F25+F30+F35+F40+F45+F50+F55+F60</f>
        <v>136741.18</v>
      </c>
      <c r="G9" s="47">
        <f t="shared" si="2"/>
        <v>48909.04</v>
      </c>
      <c r="H9" s="47">
        <f t="shared" si="2"/>
        <v>48909.04</v>
      </c>
      <c r="I9" s="47">
        <f t="shared" si="2"/>
        <v>48909.04</v>
      </c>
      <c r="J9" s="47">
        <f>J15+J20+J25+J30+J35+J40+J45+J50+J55+J60+J65</f>
        <v>48909.04</v>
      </c>
      <c r="K9" s="13"/>
      <c r="M9" s="30"/>
    </row>
    <row r="10" spans="1:14" s="14" customFormat="1" ht="33.75" customHeight="1" x14ac:dyDescent="0.25">
      <c r="A10" s="56"/>
      <c r="B10" s="56"/>
      <c r="C10" s="54" t="s">
        <v>10</v>
      </c>
      <c r="D10" s="31">
        <f>SUM(E10:J10)</f>
        <v>1439724.5399999998</v>
      </c>
      <c r="E10" s="47">
        <f>E16+E21+E26+E31+E36+E41+E46+E51+E56+E61+E76</f>
        <v>358935</v>
      </c>
      <c r="F10" s="47">
        <f t="shared" si="2"/>
        <v>229613.69999999998</v>
      </c>
      <c r="G10" s="47">
        <f t="shared" si="2"/>
        <v>203752.46</v>
      </c>
      <c r="H10" s="47">
        <f t="shared" si="2"/>
        <v>209621.46</v>
      </c>
      <c r="I10" s="47">
        <f t="shared" si="2"/>
        <v>215726.46</v>
      </c>
      <c r="J10" s="47">
        <f>J16+J21+J26+J31+J36+J41+J46+J51+J56+J61+J66</f>
        <v>222075.46</v>
      </c>
      <c r="K10" s="13"/>
      <c r="M10" s="30"/>
    </row>
    <row r="11" spans="1:14" s="14" customFormat="1" ht="30" customHeight="1" x14ac:dyDescent="0.25">
      <c r="A11" s="56"/>
      <c r="B11" s="56"/>
      <c r="C11" s="54" t="s">
        <v>11</v>
      </c>
      <c r="D11" s="31">
        <f>SUM(E11:J11)</f>
        <v>0</v>
      </c>
      <c r="E11" s="47">
        <f t="shared" si="2"/>
        <v>0</v>
      </c>
      <c r="F11" s="47">
        <f t="shared" si="2"/>
        <v>0</v>
      </c>
      <c r="G11" s="47">
        <f t="shared" si="2"/>
        <v>0</v>
      </c>
      <c r="H11" s="47">
        <f>H17+H22+H27+H32+H37+H42+H47+H52+H57+H62</f>
        <v>0</v>
      </c>
      <c r="I11" s="47">
        <f t="shared" si="2"/>
        <v>0</v>
      </c>
      <c r="J11" s="47">
        <f t="shared" si="2"/>
        <v>0</v>
      </c>
      <c r="K11" s="13"/>
      <c r="M11" s="30"/>
    </row>
    <row r="12" spans="1:14" s="14" customFormat="1" ht="21.75" customHeight="1" x14ac:dyDescent="0.25">
      <c r="A12" s="54" t="s">
        <v>12</v>
      </c>
      <c r="B12" s="72"/>
      <c r="C12" s="72"/>
      <c r="D12" s="73"/>
      <c r="E12" s="73"/>
      <c r="F12" s="73"/>
      <c r="G12" s="73"/>
      <c r="H12" s="73"/>
      <c r="I12" s="73"/>
      <c r="J12" s="73"/>
      <c r="K12" s="13"/>
      <c r="M12" s="30"/>
    </row>
    <row r="13" spans="1:14" s="19" customFormat="1" ht="23.25" customHeight="1" x14ac:dyDescent="0.25">
      <c r="A13" s="56" t="s">
        <v>13</v>
      </c>
      <c r="B13" s="56" t="s">
        <v>14</v>
      </c>
      <c r="C13" s="54" t="s">
        <v>7</v>
      </c>
      <c r="D13" s="31">
        <f>SUM(E13:J13)</f>
        <v>518557.08</v>
      </c>
      <c r="E13" s="31">
        <f>SUM(E14:E17)</f>
        <v>202827</v>
      </c>
      <c r="F13" s="31">
        <f>SUM(F14:F17)</f>
        <v>49920.08</v>
      </c>
      <c r="G13" s="31">
        <f>SUM(G14:G17)</f>
        <v>66452.5</v>
      </c>
      <c r="H13" s="31">
        <f>SUM(H14:H17)</f>
        <v>66452.5</v>
      </c>
      <c r="I13" s="31">
        <f>SUM(I14:I17)</f>
        <v>66452.5</v>
      </c>
      <c r="J13" s="31">
        <f>J15+J16</f>
        <v>66452.5</v>
      </c>
      <c r="K13" s="18"/>
      <c r="M13" s="30"/>
    </row>
    <row r="14" spans="1:14" s="17" customFormat="1" ht="27.75" customHeight="1" x14ac:dyDescent="0.25">
      <c r="A14" s="56"/>
      <c r="B14" s="56"/>
      <c r="C14" s="54" t="s">
        <v>8</v>
      </c>
      <c r="D14" s="31">
        <f>SUM(E14:J14)</f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16"/>
      <c r="M14" s="30"/>
    </row>
    <row r="15" spans="1:14" s="17" customFormat="1" ht="27.75" customHeight="1" x14ac:dyDescent="0.25">
      <c r="A15" s="56"/>
      <c r="B15" s="56"/>
      <c r="C15" s="54" t="s">
        <v>9</v>
      </c>
      <c r="D15" s="31">
        <f>SUM(E15:J15)</f>
        <v>381657.33999999997</v>
      </c>
      <c r="E15" s="47">
        <v>149280</v>
      </c>
      <c r="F15" s="47">
        <v>36741.18</v>
      </c>
      <c r="G15" s="47">
        <v>48909.04</v>
      </c>
      <c r="H15" s="47">
        <v>48909.04</v>
      </c>
      <c r="I15" s="47">
        <v>48909.04</v>
      </c>
      <c r="J15" s="47">
        <v>48909.04</v>
      </c>
      <c r="K15" s="16"/>
      <c r="M15" s="30"/>
    </row>
    <row r="16" spans="1:14" s="17" customFormat="1" ht="28.5" customHeight="1" x14ac:dyDescent="0.25">
      <c r="A16" s="56"/>
      <c r="B16" s="56"/>
      <c r="C16" s="54" t="s">
        <v>10</v>
      </c>
      <c r="D16" s="31">
        <f>SUM(E16:J16)</f>
        <v>136899.73999999996</v>
      </c>
      <c r="E16" s="47">
        <v>53547</v>
      </c>
      <c r="F16" s="47">
        <v>13178.9</v>
      </c>
      <c r="G16" s="47">
        <v>17543.46</v>
      </c>
      <c r="H16" s="47">
        <v>17543.46</v>
      </c>
      <c r="I16" s="47">
        <v>17543.46</v>
      </c>
      <c r="J16" s="47">
        <v>17543.46</v>
      </c>
      <c r="K16" s="16"/>
      <c r="M16" s="30"/>
    </row>
    <row r="17" spans="1:13" s="17" customFormat="1" ht="29.25" customHeight="1" x14ac:dyDescent="0.25">
      <c r="A17" s="56"/>
      <c r="B17" s="56"/>
      <c r="C17" s="54" t="s">
        <v>11</v>
      </c>
      <c r="D17" s="31">
        <f>SUM(E17:J17)</f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16"/>
      <c r="M17" s="30"/>
    </row>
    <row r="18" spans="1:13" s="19" customFormat="1" ht="26.25" hidden="1" customHeight="1" x14ac:dyDescent="0.25">
      <c r="A18" s="56" t="s">
        <v>15</v>
      </c>
      <c r="B18" s="56" t="s">
        <v>16</v>
      </c>
      <c r="C18" s="54" t="s">
        <v>7</v>
      </c>
      <c r="D18" s="31">
        <f>SUM(D19:D22)</f>
        <v>0</v>
      </c>
      <c r="E18" s="31">
        <f>E19+E20+E21+E22</f>
        <v>0</v>
      </c>
      <c r="F18" s="31">
        <f t="shared" ref="F18:J18" si="3">F19+F20+F21+F22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18"/>
      <c r="M18" s="30"/>
    </row>
    <row r="19" spans="1:13" s="17" customFormat="1" ht="33.75" hidden="1" customHeight="1" x14ac:dyDescent="0.25">
      <c r="A19" s="56"/>
      <c r="B19" s="56"/>
      <c r="C19" s="54" t="s">
        <v>8</v>
      </c>
      <c r="D19" s="31">
        <f>SUM(E19:J19)</f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16"/>
      <c r="M19" s="30"/>
    </row>
    <row r="20" spans="1:13" s="17" customFormat="1" ht="27.75" hidden="1" customHeight="1" x14ac:dyDescent="0.25">
      <c r="A20" s="56"/>
      <c r="B20" s="56"/>
      <c r="C20" s="54" t="s">
        <v>9</v>
      </c>
      <c r="D20" s="31">
        <f>SUM(E20:J20)</f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16"/>
      <c r="M20" s="30"/>
    </row>
    <row r="21" spans="1:13" s="17" customFormat="1" ht="32.25" hidden="1" customHeight="1" x14ac:dyDescent="0.25">
      <c r="A21" s="56"/>
      <c r="B21" s="56"/>
      <c r="C21" s="54" t="s">
        <v>10</v>
      </c>
      <c r="D21" s="31">
        <f>SUM(E21:J21)</f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16"/>
      <c r="M21" s="30"/>
    </row>
    <row r="22" spans="1:13" s="17" customFormat="1" ht="31.5" hidden="1" x14ac:dyDescent="0.25">
      <c r="A22" s="56"/>
      <c r="B22" s="56"/>
      <c r="C22" s="54" t="s">
        <v>11</v>
      </c>
      <c r="D22" s="31">
        <f>SUM(E22:J22)</f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16"/>
      <c r="M22" s="30"/>
    </row>
    <row r="23" spans="1:13" s="19" customFormat="1" ht="29.25" hidden="1" customHeight="1" x14ac:dyDescent="0.25">
      <c r="A23" s="56" t="s">
        <v>17</v>
      </c>
      <c r="B23" s="56" t="s">
        <v>18</v>
      </c>
      <c r="C23" s="54" t="s">
        <v>7</v>
      </c>
      <c r="D23" s="31">
        <f>SUM(D24:D27)</f>
        <v>0</v>
      </c>
      <c r="E23" s="31">
        <f>E24+E25+E26+E27</f>
        <v>0</v>
      </c>
      <c r="F23" s="31">
        <f t="shared" ref="F23:I23" si="4">F24+F25+F26+F27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  <c r="J23" s="31">
        <f>SUM(J24:J27)</f>
        <v>0</v>
      </c>
      <c r="K23" s="18"/>
      <c r="M23" s="30"/>
    </row>
    <row r="24" spans="1:13" s="14" customFormat="1" ht="42.75" hidden="1" customHeight="1" x14ac:dyDescent="0.25">
      <c r="A24" s="56"/>
      <c r="B24" s="56"/>
      <c r="C24" s="54" t="s">
        <v>8</v>
      </c>
      <c r="D24" s="31">
        <f>SUM(E24:J24)</f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3"/>
      <c r="M24" s="30"/>
    </row>
    <row r="25" spans="1:13" s="14" customFormat="1" ht="37.5" hidden="1" customHeight="1" x14ac:dyDescent="0.25">
      <c r="A25" s="56"/>
      <c r="B25" s="56"/>
      <c r="C25" s="54" t="s">
        <v>9</v>
      </c>
      <c r="D25" s="31">
        <f>SUM(E25:J25)</f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13"/>
      <c r="M25" s="30"/>
    </row>
    <row r="26" spans="1:13" s="14" customFormat="1" ht="36.75" hidden="1" customHeight="1" x14ac:dyDescent="0.25">
      <c r="A26" s="56"/>
      <c r="B26" s="56"/>
      <c r="C26" s="54" t="s">
        <v>10</v>
      </c>
      <c r="D26" s="31">
        <f>SUM(E26:J26)</f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13"/>
      <c r="M26" s="30"/>
    </row>
    <row r="27" spans="1:13" s="14" customFormat="1" ht="43.5" hidden="1" customHeight="1" x14ac:dyDescent="0.25">
      <c r="A27" s="56"/>
      <c r="B27" s="56"/>
      <c r="C27" s="54" t="s">
        <v>11</v>
      </c>
      <c r="D27" s="31">
        <f>SUM(E27:J27)</f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13"/>
      <c r="M27" s="30"/>
    </row>
    <row r="28" spans="1:13" s="14" customFormat="1" ht="27" hidden="1" customHeight="1" x14ac:dyDescent="0.25">
      <c r="A28" s="61" t="s">
        <v>19</v>
      </c>
      <c r="B28" s="56" t="s">
        <v>20</v>
      </c>
      <c r="C28" s="54" t="s">
        <v>7</v>
      </c>
      <c r="D28" s="31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13"/>
      <c r="M28" s="30"/>
    </row>
    <row r="29" spans="1:13" s="14" customFormat="1" ht="34.5" hidden="1" customHeight="1" x14ac:dyDescent="0.25">
      <c r="A29" s="62"/>
      <c r="B29" s="56"/>
      <c r="C29" s="54" t="s">
        <v>8</v>
      </c>
      <c r="D29" s="31">
        <f>SUM(E29:J29)</f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13"/>
      <c r="M29" s="30"/>
    </row>
    <row r="30" spans="1:13" s="14" customFormat="1" ht="39.75" hidden="1" customHeight="1" x14ac:dyDescent="0.25">
      <c r="A30" s="62"/>
      <c r="B30" s="56"/>
      <c r="C30" s="54" t="s">
        <v>9</v>
      </c>
      <c r="D30" s="31">
        <f>SUM(E30:J30)</f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13"/>
      <c r="M30" s="30"/>
    </row>
    <row r="31" spans="1:13" s="14" customFormat="1" ht="41.25" hidden="1" customHeight="1" x14ac:dyDescent="0.25">
      <c r="A31" s="62"/>
      <c r="B31" s="56"/>
      <c r="C31" s="54" t="s">
        <v>10</v>
      </c>
      <c r="D31" s="31">
        <f>SUM(E31:J31)</f>
        <v>0</v>
      </c>
      <c r="E31" s="47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13"/>
      <c r="M31" s="30"/>
    </row>
    <row r="32" spans="1:13" s="14" customFormat="1" ht="38.25" hidden="1" customHeight="1" x14ac:dyDescent="0.25">
      <c r="A32" s="63"/>
      <c r="B32" s="56"/>
      <c r="C32" s="54" t="s">
        <v>11</v>
      </c>
      <c r="D32" s="31">
        <f>SUM(E32:J32)</f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13"/>
      <c r="M32" s="30"/>
    </row>
    <row r="33" spans="1:13" s="19" customFormat="1" ht="20.25" customHeight="1" x14ac:dyDescent="0.25">
      <c r="A33" s="56" t="s">
        <v>21</v>
      </c>
      <c r="B33" s="56" t="s">
        <v>22</v>
      </c>
      <c r="C33" s="54" t="s">
        <v>7</v>
      </c>
      <c r="D33" s="31">
        <f>SUM(D35:D37)</f>
        <v>65350</v>
      </c>
      <c r="E33" s="31">
        <f>SUM(E34:E37)</f>
        <v>65350</v>
      </c>
      <c r="F33" s="31">
        <f>SUM(F34:F37)</f>
        <v>0</v>
      </c>
      <c r="G33" s="31">
        <f>SUM(G34:G37)</f>
        <v>0</v>
      </c>
      <c r="H33" s="31">
        <f>SUM(H34:H37)</f>
        <v>0</v>
      </c>
      <c r="I33" s="31">
        <f>SUM(I34:I37)</f>
        <v>0</v>
      </c>
      <c r="J33" s="53">
        <f>SUM(J35:J37)</f>
        <v>0</v>
      </c>
      <c r="K33" s="18"/>
      <c r="M33" s="30"/>
    </row>
    <row r="34" spans="1:13" s="17" customFormat="1" ht="26.25" customHeight="1" x14ac:dyDescent="0.25">
      <c r="A34" s="56"/>
      <c r="B34" s="56"/>
      <c r="C34" s="54" t="s">
        <v>8</v>
      </c>
      <c r="D34" s="31">
        <f>SUM(E34:J34)</f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16"/>
      <c r="M34" s="30"/>
    </row>
    <row r="35" spans="1:13" s="17" customFormat="1" ht="24.75" customHeight="1" x14ac:dyDescent="0.25">
      <c r="A35" s="56"/>
      <c r="B35" s="56"/>
      <c r="C35" s="54" t="s">
        <v>9</v>
      </c>
      <c r="D35" s="31">
        <f>SUM(E35:J35)</f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16"/>
      <c r="M35" s="30"/>
    </row>
    <row r="36" spans="1:13" s="17" customFormat="1" ht="30" customHeight="1" x14ac:dyDescent="0.25">
      <c r="A36" s="56"/>
      <c r="B36" s="56"/>
      <c r="C36" s="54" t="s">
        <v>10</v>
      </c>
      <c r="D36" s="31">
        <f>SUM(E36:J36)</f>
        <v>65350</v>
      </c>
      <c r="E36" s="47">
        <v>65350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16"/>
      <c r="M36" s="30"/>
    </row>
    <row r="37" spans="1:13" s="17" customFormat="1" ht="25.5" customHeight="1" x14ac:dyDescent="0.25">
      <c r="A37" s="56"/>
      <c r="B37" s="56"/>
      <c r="C37" s="54" t="s">
        <v>11</v>
      </c>
      <c r="D37" s="31">
        <f>SUM(E37:J37)</f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16"/>
      <c r="M37" s="30"/>
    </row>
    <row r="38" spans="1:13" s="14" customFormat="1" ht="24" customHeight="1" x14ac:dyDescent="0.25">
      <c r="A38" s="56" t="s">
        <v>23</v>
      </c>
      <c r="B38" s="56" t="s">
        <v>24</v>
      </c>
      <c r="C38" s="54" t="s">
        <v>7</v>
      </c>
      <c r="D38" s="31">
        <f t="shared" ref="D38:J38" si="5">SUM(D39:D42)</f>
        <v>1077112.8</v>
      </c>
      <c r="E38" s="31">
        <f t="shared" si="5"/>
        <v>177011</v>
      </c>
      <c r="F38" s="31">
        <f t="shared" si="5"/>
        <v>276967.8</v>
      </c>
      <c r="G38" s="31">
        <f t="shared" si="5"/>
        <v>146742</v>
      </c>
      <c r="H38" s="31">
        <f t="shared" si="5"/>
        <v>152611</v>
      </c>
      <c r="I38" s="31">
        <f t="shared" si="5"/>
        <v>158716</v>
      </c>
      <c r="J38" s="31">
        <f t="shared" si="5"/>
        <v>165065</v>
      </c>
      <c r="K38" s="13"/>
      <c r="M38" s="30" t="e">
        <f>#REF!-[1]Лист1!$M$38</f>
        <v>#REF!</v>
      </c>
    </row>
    <row r="39" spans="1:13" s="14" customFormat="1" ht="33.75" customHeight="1" x14ac:dyDescent="0.25">
      <c r="A39" s="56"/>
      <c r="B39" s="56"/>
      <c r="C39" s="54" t="s">
        <v>8</v>
      </c>
      <c r="D39" s="31">
        <f>SUM(E39:J39)</f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13"/>
      <c r="M39" s="30"/>
    </row>
    <row r="40" spans="1:13" s="14" customFormat="1" ht="36" customHeight="1" x14ac:dyDescent="0.25">
      <c r="A40" s="56"/>
      <c r="B40" s="56"/>
      <c r="C40" s="54" t="s">
        <v>9</v>
      </c>
      <c r="D40" s="31">
        <f>SUM(E40:J40)</f>
        <v>103898</v>
      </c>
      <c r="E40" s="47">
        <v>3898</v>
      </c>
      <c r="F40" s="47">
        <v>100000</v>
      </c>
      <c r="G40" s="47">
        <v>0</v>
      </c>
      <c r="H40" s="47">
        <v>0</v>
      </c>
      <c r="I40" s="47">
        <v>0</v>
      </c>
      <c r="J40" s="47">
        <v>0</v>
      </c>
      <c r="K40" s="13"/>
      <c r="M40" s="30" t="e">
        <f>#REF!-[1]Лист1!$M$40</f>
        <v>#REF!</v>
      </c>
    </row>
    <row r="41" spans="1:13" s="14" customFormat="1" ht="39.75" customHeight="1" x14ac:dyDescent="0.25">
      <c r="A41" s="56"/>
      <c r="B41" s="56"/>
      <c r="C41" s="54" t="s">
        <v>10</v>
      </c>
      <c r="D41" s="31">
        <f>SUM(E41:J41)</f>
        <v>973214.8</v>
      </c>
      <c r="E41" s="47">
        <v>173113</v>
      </c>
      <c r="F41" s="47">
        <f>141098+35869.8</f>
        <v>176967.8</v>
      </c>
      <c r="G41" s="47">
        <v>146742</v>
      </c>
      <c r="H41" s="47">
        <v>152611</v>
      </c>
      <c r="I41" s="47">
        <v>158716</v>
      </c>
      <c r="J41" s="47">
        <v>165065</v>
      </c>
      <c r="K41" s="13"/>
      <c r="M41" s="30" t="e">
        <f>#REF!-[1]Лист1!$M$41</f>
        <v>#REF!</v>
      </c>
    </row>
    <row r="42" spans="1:13" s="14" customFormat="1" ht="38.25" customHeight="1" x14ac:dyDescent="0.25">
      <c r="A42" s="56"/>
      <c r="B42" s="56"/>
      <c r="C42" s="54" t="s">
        <v>11</v>
      </c>
      <c r="D42" s="31">
        <f>SUM(E42:J42)</f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3"/>
      <c r="M42" s="30"/>
    </row>
    <row r="43" spans="1:13" s="14" customFormat="1" ht="33" hidden="1" customHeight="1" x14ac:dyDescent="0.25">
      <c r="A43" s="56" t="s">
        <v>25</v>
      </c>
      <c r="B43" s="61" t="s">
        <v>55</v>
      </c>
      <c r="C43" s="54" t="s">
        <v>7</v>
      </c>
      <c r="D43" s="31">
        <f>SUM(D44:D47)</f>
        <v>0</v>
      </c>
      <c r="E43" s="31">
        <f>E45+E46</f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13"/>
      <c r="M43" s="30"/>
    </row>
    <row r="44" spans="1:13" s="14" customFormat="1" ht="41.25" hidden="1" customHeight="1" x14ac:dyDescent="0.25">
      <c r="A44" s="56"/>
      <c r="B44" s="62"/>
      <c r="C44" s="54" t="s">
        <v>8</v>
      </c>
      <c r="D44" s="31">
        <f t="shared" ref="D44:D66" si="6">SUM(E44:J44)</f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13"/>
      <c r="M44" s="30"/>
    </row>
    <row r="45" spans="1:13" s="14" customFormat="1" ht="39.75" hidden="1" customHeight="1" x14ac:dyDescent="0.25">
      <c r="A45" s="56"/>
      <c r="B45" s="62"/>
      <c r="C45" s="54" t="s">
        <v>9</v>
      </c>
      <c r="D45" s="31">
        <f t="shared" si="6"/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13"/>
      <c r="M45" s="30"/>
    </row>
    <row r="46" spans="1:13" s="14" customFormat="1" ht="37.5" hidden="1" customHeight="1" x14ac:dyDescent="0.25">
      <c r="A46" s="56"/>
      <c r="B46" s="62"/>
      <c r="C46" s="54" t="s">
        <v>10</v>
      </c>
      <c r="D46" s="31">
        <f t="shared" si="6"/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13"/>
      <c r="M46" s="30"/>
    </row>
    <row r="47" spans="1:13" s="14" customFormat="1" ht="48" hidden="1" customHeight="1" x14ac:dyDescent="0.25">
      <c r="A47" s="56"/>
      <c r="B47" s="63"/>
      <c r="C47" s="54" t="s">
        <v>11</v>
      </c>
      <c r="D47" s="31">
        <f t="shared" si="6"/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13"/>
      <c r="M47" s="30"/>
    </row>
    <row r="48" spans="1:13" s="19" customFormat="1" ht="30.75" customHeight="1" x14ac:dyDescent="0.25">
      <c r="A48" s="56" t="s">
        <v>26</v>
      </c>
      <c r="B48" s="56" t="s">
        <v>27</v>
      </c>
      <c r="C48" s="54" t="s">
        <v>7</v>
      </c>
      <c r="D48" s="31">
        <f t="shared" si="6"/>
        <v>26484</v>
      </c>
      <c r="E48" s="31">
        <f>E51</f>
        <v>4414</v>
      </c>
      <c r="F48" s="31">
        <f t="shared" ref="F48:J48" si="7">F51</f>
        <v>4414</v>
      </c>
      <c r="G48" s="31">
        <f t="shared" si="7"/>
        <v>4414</v>
      </c>
      <c r="H48" s="31">
        <f t="shared" si="7"/>
        <v>4414</v>
      </c>
      <c r="I48" s="31">
        <f t="shared" si="7"/>
        <v>4414</v>
      </c>
      <c r="J48" s="31">
        <f t="shared" si="7"/>
        <v>4414</v>
      </c>
      <c r="K48" s="18"/>
      <c r="M48" s="30"/>
    </row>
    <row r="49" spans="1:13" s="17" customFormat="1" ht="34.5" customHeight="1" x14ac:dyDescent="0.25">
      <c r="A49" s="56"/>
      <c r="B49" s="56"/>
      <c r="C49" s="54" t="s">
        <v>8</v>
      </c>
      <c r="D49" s="31">
        <f t="shared" si="6"/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16"/>
      <c r="M49" s="30"/>
    </row>
    <row r="50" spans="1:13" s="17" customFormat="1" ht="35.25" customHeight="1" x14ac:dyDescent="0.25">
      <c r="A50" s="56"/>
      <c r="B50" s="56"/>
      <c r="C50" s="54" t="s">
        <v>9</v>
      </c>
      <c r="D50" s="31">
        <f t="shared" si="6"/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16"/>
      <c r="M50" s="30"/>
    </row>
    <row r="51" spans="1:13" s="17" customFormat="1" ht="36.75" customHeight="1" x14ac:dyDescent="0.25">
      <c r="A51" s="56"/>
      <c r="B51" s="56"/>
      <c r="C51" s="54" t="s">
        <v>10</v>
      </c>
      <c r="D51" s="31">
        <f t="shared" si="6"/>
        <v>26484</v>
      </c>
      <c r="E51" s="47">
        <v>4414</v>
      </c>
      <c r="F51" s="47">
        <v>4414</v>
      </c>
      <c r="G51" s="47">
        <v>4414</v>
      </c>
      <c r="H51" s="47">
        <v>4414</v>
      </c>
      <c r="I51" s="47">
        <v>4414</v>
      </c>
      <c r="J51" s="47">
        <v>4414</v>
      </c>
      <c r="K51" s="16"/>
      <c r="M51" s="30"/>
    </row>
    <row r="52" spans="1:13" s="17" customFormat="1" ht="38.25" customHeight="1" x14ac:dyDescent="0.25">
      <c r="A52" s="56"/>
      <c r="B52" s="56"/>
      <c r="C52" s="54" t="s">
        <v>11</v>
      </c>
      <c r="D52" s="31">
        <f t="shared" si="6"/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16"/>
      <c r="M52" s="30"/>
    </row>
    <row r="53" spans="1:13" s="19" customFormat="1" ht="23.25" customHeight="1" x14ac:dyDescent="0.25">
      <c r="A53" s="56" t="s">
        <v>28</v>
      </c>
      <c r="B53" s="56" t="s">
        <v>29</v>
      </c>
      <c r="C53" s="54" t="s">
        <v>7</v>
      </c>
      <c r="D53" s="31">
        <f t="shared" si="6"/>
        <v>210318</v>
      </c>
      <c r="E53" s="31">
        <f>E56</f>
        <v>35053</v>
      </c>
      <c r="F53" s="31">
        <f t="shared" ref="F53:J53" si="8">F56</f>
        <v>35053</v>
      </c>
      <c r="G53" s="31">
        <f t="shared" si="8"/>
        <v>35053</v>
      </c>
      <c r="H53" s="31">
        <f t="shared" si="8"/>
        <v>35053</v>
      </c>
      <c r="I53" s="31">
        <f t="shared" si="8"/>
        <v>35053</v>
      </c>
      <c r="J53" s="31">
        <f t="shared" si="8"/>
        <v>35053</v>
      </c>
      <c r="K53" s="18"/>
      <c r="M53" s="30"/>
    </row>
    <row r="54" spans="1:13" s="17" customFormat="1" ht="34.5" customHeight="1" x14ac:dyDescent="0.25">
      <c r="A54" s="56"/>
      <c r="B54" s="56"/>
      <c r="C54" s="54" t="s">
        <v>8</v>
      </c>
      <c r="D54" s="31">
        <f t="shared" si="6"/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16"/>
      <c r="M54" s="30"/>
    </row>
    <row r="55" spans="1:13" s="17" customFormat="1" ht="33" customHeight="1" x14ac:dyDescent="0.25">
      <c r="A55" s="56"/>
      <c r="B55" s="56"/>
      <c r="C55" s="54" t="s">
        <v>9</v>
      </c>
      <c r="D55" s="31">
        <f t="shared" si="6"/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16"/>
      <c r="M55" s="30"/>
    </row>
    <row r="56" spans="1:13" s="17" customFormat="1" ht="33" customHeight="1" x14ac:dyDescent="0.25">
      <c r="A56" s="56"/>
      <c r="B56" s="56"/>
      <c r="C56" s="54" t="s">
        <v>10</v>
      </c>
      <c r="D56" s="31">
        <f t="shared" si="6"/>
        <v>210318</v>
      </c>
      <c r="E56" s="47">
        <v>35053</v>
      </c>
      <c r="F56" s="47">
        <v>35053</v>
      </c>
      <c r="G56" s="47">
        <v>35053</v>
      </c>
      <c r="H56" s="47">
        <v>35053</v>
      </c>
      <c r="I56" s="47">
        <v>35053</v>
      </c>
      <c r="J56" s="47">
        <v>35053</v>
      </c>
      <c r="K56" s="16"/>
      <c r="M56" s="30"/>
    </row>
    <row r="57" spans="1:13" s="17" customFormat="1" ht="33" customHeight="1" x14ac:dyDescent="0.25">
      <c r="A57" s="56"/>
      <c r="B57" s="56"/>
      <c r="C57" s="54" t="s">
        <v>11</v>
      </c>
      <c r="D57" s="31">
        <f t="shared" si="6"/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16"/>
      <c r="M57" s="30"/>
    </row>
    <row r="58" spans="1:13" s="17" customFormat="1" ht="24.75" hidden="1" customHeight="1" x14ac:dyDescent="0.25">
      <c r="A58" s="56" t="s">
        <v>30</v>
      </c>
      <c r="B58" s="56" t="s">
        <v>31</v>
      </c>
      <c r="C58" s="54" t="s">
        <v>7</v>
      </c>
      <c r="D58" s="31">
        <f t="shared" si="6"/>
        <v>0.1</v>
      </c>
      <c r="E58" s="31">
        <v>0</v>
      </c>
      <c r="F58" s="31">
        <v>0</v>
      </c>
      <c r="G58" s="31">
        <v>0</v>
      </c>
      <c r="H58" s="31">
        <f>SUM(H59:H62)</f>
        <v>0</v>
      </c>
      <c r="I58" s="31">
        <v>0.1</v>
      </c>
      <c r="J58" s="31">
        <v>0</v>
      </c>
      <c r="K58" s="16"/>
      <c r="M58" s="30"/>
    </row>
    <row r="59" spans="1:13" s="17" customFormat="1" ht="30" hidden="1" customHeight="1" x14ac:dyDescent="0.25">
      <c r="A59" s="56"/>
      <c r="B59" s="56"/>
      <c r="C59" s="54" t="s">
        <v>8</v>
      </c>
      <c r="D59" s="31">
        <f t="shared" si="6"/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16"/>
      <c r="M59" s="30"/>
    </row>
    <row r="60" spans="1:13" s="17" customFormat="1" ht="24.75" hidden="1" customHeight="1" x14ac:dyDescent="0.25">
      <c r="A60" s="56"/>
      <c r="B60" s="56"/>
      <c r="C60" s="54" t="s">
        <v>9</v>
      </c>
      <c r="D60" s="31">
        <f t="shared" si="6"/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16"/>
      <c r="M60" s="30"/>
    </row>
    <row r="61" spans="1:13" s="17" customFormat="1" ht="39.75" hidden="1" customHeight="1" x14ac:dyDescent="0.25">
      <c r="A61" s="56"/>
      <c r="B61" s="56"/>
      <c r="C61" s="54" t="s">
        <v>10</v>
      </c>
      <c r="D61" s="31">
        <f t="shared" si="6"/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16"/>
      <c r="M61" s="30"/>
    </row>
    <row r="62" spans="1:13" s="17" customFormat="1" ht="40.5" hidden="1" customHeight="1" x14ac:dyDescent="0.25">
      <c r="A62" s="56"/>
      <c r="B62" s="56"/>
      <c r="C62" s="54" t="s">
        <v>11</v>
      </c>
      <c r="D62" s="31">
        <f t="shared" si="6"/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16"/>
      <c r="M62" s="30"/>
    </row>
    <row r="63" spans="1:13" s="17" customFormat="1" ht="25.5" hidden="1" customHeight="1" x14ac:dyDescent="0.25">
      <c r="A63" s="57" t="s">
        <v>32</v>
      </c>
      <c r="B63" s="57" t="s">
        <v>38</v>
      </c>
      <c r="C63" s="54" t="s">
        <v>7</v>
      </c>
      <c r="D63" s="31">
        <f t="shared" si="6"/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16"/>
      <c r="M63" s="30"/>
    </row>
    <row r="64" spans="1:13" s="14" customFormat="1" ht="30" hidden="1" customHeight="1" x14ac:dyDescent="0.25">
      <c r="A64" s="57"/>
      <c r="B64" s="57"/>
      <c r="C64" s="54" t="s">
        <v>8</v>
      </c>
      <c r="D64" s="31">
        <f t="shared" si="6"/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L64" s="29"/>
      <c r="M64" s="30"/>
    </row>
    <row r="65" spans="1:13" s="14" customFormat="1" ht="27" hidden="1" customHeight="1" x14ac:dyDescent="0.25">
      <c r="A65" s="57"/>
      <c r="B65" s="57"/>
      <c r="C65" s="54" t="s">
        <v>9</v>
      </c>
      <c r="D65" s="31">
        <f t="shared" si="6"/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M65" s="30"/>
    </row>
    <row r="66" spans="1:13" s="12" customFormat="1" ht="37.5" hidden="1" customHeight="1" x14ac:dyDescent="0.25">
      <c r="A66" s="57"/>
      <c r="B66" s="57"/>
      <c r="C66" s="54" t="s">
        <v>10</v>
      </c>
      <c r="D66" s="31">
        <f t="shared" si="6"/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M66" s="30"/>
    </row>
    <row r="67" spans="1:13" s="12" customFormat="1" ht="33.75" hidden="1" customHeight="1" x14ac:dyDescent="0.25">
      <c r="A67" s="57"/>
      <c r="B67" s="57"/>
      <c r="C67" s="54" t="s">
        <v>11</v>
      </c>
      <c r="D67" s="31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M67" s="30"/>
    </row>
    <row r="68" spans="1:13" s="12" customFormat="1" ht="30" hidden="1" customHeight="1" x14ac:dyDescent="0.25">
      <c r="A68" s="57" t="s">
        <v>34</v>
      </c>
      <c r="B68" s="64" t="s">
        <v>35</v>
      </c>
      <c r="C68" s="54" t="s">
        <v>7</v>
      </c>
      <c r="D68" s="31">
        <f t="shared" ref="D68:D76" si="9">SUM(E68:J68)</f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M68" s="30"/>
    </row>
    <row r="69" spans="1:13" s="12" customFormat="1" ht="36.75" hidden="1" customHeight="1" x14ac:dyDescent="0.25">
      <c r="A69" s="57"/>
      <c r="B69" s="65"/>
      <c r="C69" s="54" t="s">
        <v>8</v>
      </c>
      <c r="D69" s="31">
        <f t="shared" si="9"/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M69" s="30"/>
    </row>
    <row r="70" spans="1:13" s="12" customFormat="1" ht="27.75" hidden="1" customHeight="1" x14ac:dyDescent="0.25">
      <c r="A70" s="57"/>
      <c r="B70" s="65"/>
      <c r="C70" s="54" t="s">
        <v>9</v>
      </c>
      <c r="D70" s="31">
        <f t="shared" si="9"/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M70" s="30"/>
    </row>
    <row r="71" spans="1:13" s="12" customFormat="1" ht="39" hidden="1" customHeight="1" x14ac:dyDescent="0.25">
      <c r="A71" s="57"/>
      <c r="B71" s="65"/>
      <c r="C71" s="54" t="s">
        <v>10</v>
      </c>
      <c r="D71" s="31">
        <f t="shared" si="9"/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M71" s="30"/>
    </row>
    <row r="72" spans="1:13" s="12" customFormat="1" ht="35.25" hidden="1" customHeight="1" x14ac:dyDescent="0.25">
      <c r="A72" s="57"/>
      <c r="B72" s="66"/>
      <c r="C72" s="54" t="s">
        <v>11</v>
      </c>
      <c r="D72" s="31">
        <f t="shared" si="9"/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M72" s="30"/>
    </row>
    <row r="73" spans="1:13" ht="29.25" customHeight="1" x14ac:dyDescent="0.25">
      <c r="A73" s="57" t="s">
        <v>36</v>
      </c>
      <c r="B73" s="64" t="s">
        <v>37</v>
      </c>
      <c r="C73" s="54" t="s">
        <v>7</v>
      </c>
      <c r="D73" s="31">
        <f t="shared" si="9"/>
        <v>234658</v>
      </c>
      <c r="E73" s="31">
        <f>E74+E75+E76+E77</f>
        <v>234658</v>
      </c>
      <c r="F73" s="44">
        <f t="shared" ref="F73:J73" si="10">F74+F75+F76+F77</f>
        <v>0</v>
      </c>
      <c r="G73" s="44">
        <f t="shared" si="10"/>
        <v>0</v>
      </c>
      <c r="H73" s="44">
        <f t="shared" si="10"/>
        <v>0</v>
      </c>
      <c r="I73" s="44">
        <f t="shared" si="10"/>
        <v>0</v>
      </c>
      <c r="J73" s="44">
        <f t="shared" si="10"/>
        <v>0</v>
      </c>
      <c r="M73" s="30"/>
    </row>
    <row r="74" spans="1:13" ht="30.75" customHeight="1" x14ac:dyDescent="0.25">
      <c r="A74" s="57"/>
      <c r="B74" s="65"/>
      <c r="C74" s="54" t="s">
        <v>8</v>
      </c>
      <c r="D74" s="31">
        <f t="shared" si="9"/>
        <v>0</v>
      </c>
      <c r="E74" s="45">
        <v>0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M74" s="30"/>
    </row>
    <row r="75" spans="1:13" ht="25.5" customHeight="1" x14ac:dyDescent="0.25">
      <c r="A75" s="57"/>
      <c r="B75" s="65"/>
      <c r="C75" s="54" t="s">
        <v>9</v>
      </c>
      <c r="D75" s="31">
        <f t="shared" si="9"/>
        <v>207200</v>
      </c>
      <c r="E75" s="47">
        <v>207200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M75" s="30"/>
    </row>
    <row r="76" spans="1:13" ht="33.75" customHeight="1" x14ac:dyDescent="0.25">
      <c r="A76" s="57"/>
      <c r="B76" s="65"/>
      <c r="C76" s="54" t="s">
        <v>10</v>
      </c>
      <c r="D76" s="31">
        <f t="shared" si="9"/>
        <v>27458</v>
      </c>
      <c r="E76" s="47">
        <v>27458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M76" s="30"/>
    </row>
    <row r="77" spans="1:13" ht="36" customHeight="1" x14ac:dyDescent="0.25">
      <c r="A77" s="57"/>
      <c r="B77" s="66"/>
      <c r="C77" s="54" t="s">
        <v>11</v>
      </c>
      <c r="D77" s="31">
        <v>0</v>
      </c>
      <c r="E77" s="45">
        <v>0</v>
      </c>
      <c r="F77" s="45">
        <v>0</v>
      </c>
      <c r="G77" s="45">
        <v>0</v>
      </c>
      <c r="H77" s="45">
        <v>0</v>
      </c>
      <c r="I77" s="45">
        <v>0</v>
      </c>
      <c r="J77" s="45">
        <v>0</v>
      </c>
      <c r="M77" s="30"/>
    </row>
    <row r="78" spans="1:13" ht="22.5" customHeight="1" x14ac:dyDescent="0.25">
      <c r="A78" s="24"/>
      <c r="B78" s="24"/>
      <c r="C78" s="25"/>
      <c r="D78" s="26"/>
      <c r="E78" s="27"/>
      <c r="F78" s="27"/>
      <c r="G78" s="27"/>
      <c r="H78" s="27"/>
      <c r="I78" s="27"/>
      <c r="J78" s="27"/>
    </row>
    <row r="79" spans="1:13" ht="30" hidden="1" customHeight="1" x14ac:dyDescent="0.25">
      <c r="A79" s="5"/>
      <c r="B79" s="23"/>
      <c r="C79" s="5"/>
      <c r="D79" s="5"/>
      <c r="E79" s="5"/>
      <c r="F79" s="5"/>
      <c r="G79" s="5"/>
      <c r="H79" s="5"/>
      <c r="I79" s="5"/>
    </row>
    <row r="80" spans="1:13" ht="48.75" customHeight="1" x14ac:dyDescent="0.3">
      <c r="A80" s="67" t="s">
        <v>57</v>
      </c>
      <c r="B80" s="67"/>
      <c r="C80" s="67"/>
      <c r="D80" s="67"/>
      <c r="E80" s="67"/>
      <c r="F80" s="67"/>
      <c r="G80" s="67"/>
      <c r="H80" s="67"/>
      <c r="I80" s="67"/>
      <c r="J80" s="67"/>
    </row>
    <row r="81" spans="1:10" ht="18.75" x14ac:dyDescent="0.3">
      <c r="A81" s="8"/>
      <c r="B81" s="8"/>
      <c r="C81" s="8"/>
      <c r="D81" s="8"/>
      <c r="E81" s="8"/>
      <c r="F81" s="8"/>
      <c r="G81" s="8"/>
      <c r="H81" s="8"/>
      <c r="I81" s="8"/>
      <c r="J81" s="15"/>
    </row>
    <row r="82" spans="1:10" ht="18.75" x14ac:dyDescent="0.3">
      <c r="A82" s="8"/>
      <c r="B82" s="8"/>
      <c r="C82" s="8"/>
      <c r="D82" s="8"/>
      <c r="E82" s="8"/>
      <c r="F82" s="8"/>
      <c r="G82" s="8"/>
      <c r="H82" s="8"/>
      <c r="I82" s="8"/>
      <c r="J82" s="15"/>
    </row>
    <row r="93" spans="1:10" x14ac:dyDescent="0.25">
      <c r="C93" s="6"/>
    </row>
  </sheetData>
  <mergeCells count="35">
    <mergeCell ref="E2:J2"/>
    <mergeCell ref="A7:A11"/>
    <mergeCell ref="B7:B11"/>
    <mergeCell ref="A13:A17"/>
    <mergeCell ref="B13:B17"/>
    <mergeCell ref="A3:J3"/>
    <mergeCell ref="A5:A6"/>
    <mergeCell ref="B5:B6"/>
    <mergeCell ref="C5:C6"/>
    <mergeCell ref="D5:J5"/>
    <mergeCell ref="A18:A22"/>
    <mergeCell ref="B18:B22"/>
    <mergeCell ref="A23:A27"/>
    <mergeCell ref="B23:B27"/>
    <mergeCell ref="A28:A32"/>
    <mergeCell ref="B28:B32"/>
    <mergeCell ref="A33:A37"/>
    <mergeCell ref="B33:B37"/>
    <mergeCell ref="A38:A42"/>
    <mergeCell ref="B38:B42"/>
    <mergeCell ref="A43:A47"/>
    <mergeCell ref="B43:B47"/>
    <mergeCell ref="A48:A52"/>
    <mergeCell ref="B48:B52"/>
    <mergeCell ref="A53:A57"/>
    <mergeCell ref="B53:B57"/>
    <mergeCell ref="A58:A62"/>
    <mergeCell ref="B58:B62"/>
    <mergeCell ref="A80:J80"/>
    <mergeCell ref="A63:A67"/>
    <mergeCell ref="B63:B67"/>
    <mergeCell ref="A68:A72"/>
    <mergeCell ref="B68:B72"/>
    <mergeCell ref="A73:A77"/>
    <mergeCell ref="B73:B77"/>
  </mergeCells>
  <pageMargins left="0.9055118110236221" right="0.51181102362204722" top="1.2598425196850394" bottom="0.35433070866141736" header="0.31496062992125984" footer="0.31496062992125984"/>
  <pageSetup paperSize="9" scale="83" fitToHeight="0" orientation="landscape" r:id="rId1"/>
  <headerFooter differentFirst="1">
    <oddHeader>&amp;C&amp;P</oddHeader>
  </headerFooter>
  <rowBreaks count="2" manualBreakCount="2">
    <brk id="32" max="9" man="1"/>
    <brk id="5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opLeftCell="A55" workbookViewId="0">
      <selection activeCell="E15" sqref="E15"/>
    </sheetView>
  </sheetViews>
  <sheetFormatPr defaultRowHeight="15" x14ac:dyDescent="0.25"/>
  <cols>
    <col min="1" max="1" width="18.85546875" customWidth="1"/>
    <col min="2" max="2" width="18.7109375" customWidth="1"/>
    <col min="3" max="3" width="16.42578125" customWidth="1"/>
    <col min="5" max="5" width="12.42578125" bestFit="1" customWidth="1"/>
    <col min="7" max="7" width="12.28515625" customWidth="1"/>
    <col min="8" max="8" width="10.5703125" customWidth="1"/>
    <col min="9" max="9" width="13.5703125" customWidth="1"/>
  </cols>
  <sheetData>
    <row r="1" spans="1:5" x14ac:dyDescent="0.25">
      <c r="A1" s="32"/>
    </row>
    <row r="3" spans="1:5" x14ac:dyDescent="0.25">
      <c r="D3" s="35"/>
    </row>
    <row r="4" spans="1:5" x14ac:dyDescent="0.25">
      <c r="D4" s="35"/>
    </row>
    <row r="5" spans="1:5" x14ac:dyDescent="0.25">
      <c r="A5" s="36"/>
      <c r="B5" s="37">
        <f>B6+B7+B8+B9</f>
        <v>9144802.8399999999</v>
      </c>
      <c r="C5" s="37">
        <v>1992740.8399999996</v>
      </c>
      <c r="D5" s="40"/>
      <c r="E5" s="37">
        <f>B5+C5</f>
        <v>11137543.68</v>
      </c>
    </row>
    <row r="6" spans="1:5" ht="15.75" x14ac:dyDescent="0.25">
      <c r="A6" s="31"/>
      <c r="B6" s="38">
        <f>B14+B20+B26+B32+B38+B44+B50+B56+B62+B68+B74+B80+B86</f>
        <v>266944.65000000002</v>
      </c>
      <c r="C6" s="37">
        <v>0</v>
      </c>
      <c r="D6" s="40"/>
      <c r="E6" s="37">
        <f t="shared" ref="E6:E9" si="0">B6+C6</f>
        <v>266944.65000000002</v>
      </c>
    </row>
    <row r="7" spans="1:5" ht="15.75" x14ac:dyDescent="0.25">
      <c r="A7" s="31"/>
      <c r="B7" s="38">
        <f>B15+B21+B27+B33++B39+B45+B51+B57+B63+B69+B75+B81+B87</f>
        <v>5422636.2599999998</v>
      </c>
      <c r="C7" s="37">
        <v>568713.6399999999</v>
      </c>
      <c r="D7" s="40"/>
      <c r="E7" s="37">
        <f t="shared" si="0"/>
        <v>5991349.8999999994</v>
      </c>
    </row>
    <row r="8" spans="1:5" ht="15.75" x14ac:dyDescent="0.25">
      <c r="A8" s="31"/>
      <c r="B8" s="38">
        <f>B16+B22+B28+B34+B40+B46+B52+B58+B64+B70+B76+B82+B88</f>
        <v>3308045.1099999994</v>
      </c>
      <c r="C8" s="37">
        <v>1424027.1999999997</v>
      </c>
      <c r="D8" s="40"/>
      <c r="E8" s="37">
        <f t="shared" si="0"/>
        <v>4732072.3099999987</v>
      </c>
    </row>
    <row r="9" spans="1:5" ht="15.75" x14ac:dyDescent="0.25">
      <c r="A9" s="31"/>
      <c r="B9" s="38">
        <v>147176.82</v>
      </c>
      <c r="C9" s="37">
        <v>0</v>
      </c>
      <c r="D9" s="40"/>
      <c r="E9" s="37">
        <f t="shared" si="0"/>
        <v>147176.82</v>
      </c>
    </row>
    <row r="10" spans="1:5" ht="15.75" x14ac:dyDescent="0.25">
      <c r="A10" s="31"/>
      <c r="B10" s="33"/>
      <c r="C10" s="39"/>
      <c r="D10" s="35"/>
      <c r="E10" s="36"/>
    </row>
    <row r="11" spans="1:5" x14ac:dyDescent="0.25">
      <c r="A11" s="39"/>
      <c r="B11" s="36"/>
      <c r="C11" s="36"/>
      <c r="D11" s="35"/>
      <c r="E11" s="36"/>
    </row>
    <row r="12" spans="1:5" x14ac:dyDescent="0.25">
      <c r="A12" s="36"/>
      <c r="B12" s="36"/>
      <c r="C12" s="36"/>
      <c r="D12" s="35"/>
      <c r="E12" s="36"/>
    </row>
    <row r="13" spans="1:5" x14ac:dyDescent="0.25">
      <c r="A13" s="36"/>
      <c r="B13" s="39">
        <f>B15+B16</f>
        <v>3469997.4</v>
      </c>
      <c r="C13" s="39">
        <v>389480.08</v>
      </c>
      <c r="D13" s="34"/>
      <c r="E13" s="39">
        <f>B13+C13</f>
        <v>3859477.48</v>
      </c>
    </row>
    <row r="14" spans="1:5" x14ac:dyDescent="0.25">
      <c r="A14" s="36" t="s">
        <v>14</v>
      </c>
      <c r="B14" s="39">
        <v>0</v>
      </c>
      <c r="C14" s="39">
        <v>0</v>
      </c>
      <c r="D14" s="34"/>
      <c r="E14" s="39">
        <f t="shared" ref="E14:E17" si="1">B14+C14</f>
        <v>0</v>
      </c>
    </row>
    <row r="15" spans="1:5" x14ac:dyDescent="0.25">
      <c r="A15" s="36"/>
      <c r="B15" s="39">
        <v>3177793.3</v>
      </c>
      <c r="C15" s="39">
        <v>286657.34000000003</v>
      </c>
      <c r="D15" s="34"/>
      <c r="E15" s="39">
        <f t="shared" si="1"/>
        <v>3464450.6399999997</v>
      </c>
    </row>
    <row r="16" spans="1:5" x14ac:dyDescent="0.25">
      <c r="A16" s="36"/>
      <c r="B16" s="39">
        <v>292204.09999999998</v>
      </c>
      <c r="C16" s="39">
        <v>102822.73999999999</v>
      </c>
      <c r="D16" s="34"/>
      <c r="E16" s="39">
        <f t="shared" si="1"/>
        <v>395026.83999999997</v>
      </c>
    </row>
    <row r="17" spans="1:9" x14ac:dyDescent="0.25">
      <c r="A17" s="36"/>
      <c r="B17" s="39">
        <v>0</v>
      </c>
      <c r="C17" s="39">
        <v>0</v>
      </c>
      <c r="D17" s="34"/>
      <c r="E17" s="39">
        <f t="shared" si="1"/>
        <v>0</v>
      </c>
      <c r="I17" s="32"/>
    </row>
    <row r="18" spans="1:9" x14ac:dyDescent="0.25">
      <c r="A18" s="36"/>
      <c r="B18" s="39"/>
      <c r="C18" s="39"/>
      <c r="D18" s="34"/>
      <c r="E18" s="39"/>
      <c r="I18" s="32"/>
    </row>
    <row r="19" spans="1:9" x14ac:dyDescent="0.25">
      <c r="A19" s="36" t="s">
        <v>39</v>
      </c>
      <c r="B19" s="39">
        <v>280801.17</v>
      </c>
      <c r="C19" s="39"/>
      <c r="D19" s="34"/>
      <c r="E19" s="39"/>
      <c r="I19" s="32"/>
    </row>
    <row r="20" spans="1:9" x14ac:dyDescent="0.25">
      <c r="A20" s="36"/>
      <c r="B20" s="39">
        <v>5066.6000000000004</v>
      </c>
      <c r="C20" s="39"/>
      <c r="D20" s="34"/>
      <c r="E20" s="39"/>
      <c r="I20" s="32"/>
    </row>
    <row r="21" spans="1:9" x14ac:dyDescent="0.25">
      <c r="A21" s="36"/>
      <c r="B21" s="39">
        <v>41976.53</v>
      </c>
      <c r="C21" s="39"/>
      <c r="D21" s="34"/>
      <c r="E21" s="39"/>
      <c r="I21" s="32"/>
    </row>
    <row r="22" spans="1:9" x14ac:dyDescent="0.25">
      <c r="A22" s="36"/>
      <c r="B22" s="39">
        <v>233758.04</v>
      </c>
      <c r="C22" s="39"/>
      <c r="D22" s="34"/>
      <c r="E22" s="39"/>
    </row>
    <row r="23" spans="1:9" x14ac:dyDescent="0.25">
      <c r="A23" s="36"/>
      <c r="B23" s="39">
        <v>0</v>
      </c>
      <c r="C23" s="39"/>
      <c r="D23" s="34"/>
      <c r="E23" s="39"/>
    </row>
    <row r="24" spans="1:9" x14ac:dyDescent="0.25">
      <c r="A24" s="36"/>
      <c r="B24" s="39"/>
      <c r="C24" s="39"/>
      <c r="D24" s="34"/>
      <c r="E24" s="39"/>
    </row>
    <row r="25" spans="1:9" x14ac:dyDescent="0.25">
      <c r="A25" s="36" t="s">
        <v>40</v>
      </c>
      <c r="B25" s="39">
        <v>116952.62</v>
      </c>
      <c r="C25" s="39"/>
      <c r="D25" s="34"/>
      <c r="E25" s="39"/>
    </row>
    <row r="26" spans="1:9" x14ac:dyDescent="0.25">
      <c r="A26" s="36"/>
      <c r="B26" s="39">
        <v>55542.799999999996</v>
      </c>
      <c r="C26" s="39"/>
      <c r="D26" s="34"/>
      <c r="E26" s="39"/>
    </row>
    <row r="27" spans="1:9" x14ac:dyDescent="0.25">
      <c r="A27" s="36"/>
      <c r="B27" s="39">
        <v>0</v>
      </c>
      <c r="C27" s="39"/>
      <c r="D27" s="34"/>
      <c r="E27" s="39"/>
    </row>
    <row r="28" spans="1:9" x14ac:dyDescent="0.25">
      <c r="A28" s="36"/>
      <c r="B28" s="39">
        <v>43935</v>
      </c>
      <c r="C28" s="39"/>
      <c r="D28" s="34"/>
      <c r="E28" s="39"/>
    </row>
    <row r="29" spans="1:9" x14ac:dyDescent="0.25">
      <c r="A29" s="36"/>
      <c r="B29" s="39">
        <v>17474.82</v>
      </c>
      <c r="C29" s="39"/>
      <c r="D29" s="34"/>
      <c r="E29" s="39"/>
    </row>
    <row r="30" spans="1:9" x14ac:dyDescent="0.25">
      <c r="A30" s="36"/>
      <c r="B30" s="39"/>
      <c r="C30" s="39"/>
      <c r="D30" s="34"/>
      <c r="E30" s="39"/>
    </row>
    <row r="31" spans="1:9" x14ac:dyDescent="0.25">
      <c r="A31" s="36" t="s">
        <v>41</v>
      </c>
      <c r="B31" s="39">
        <v>33547.199999999997</v>
      </c>
      <c r="C31" s="39"/>
      <c r="D31" s="34"/>
      <c r="E31" s="39"/>
    </row>
    <row r="32" spans="1:9" x14ac:dyDescent="0.25">
      <c r="A32" s="36"/>
      <c r="B32" s="39">
        <v>0</v>
      </c>
      <c r="C32" s="39"/>
      <c r="D32" s="34"/>
      <c r="E32" s="39"/>
    </row>
    <row r="33" spans="1:5" x14ac:dyDescent="0.25">
      <c r="A33" s="36"/>
      <c r="B33" s="39">
        <v>0</v>
      </c>
      <c r="C33" s="39"/>
      <c r="D33" s="34"/>
      <c r="E33" s="39"/>
    </row>
    <row r="34" spans="1:5" x14ac:dyDescent="0.25">
      <c r="A34" s="36"/>
      <c r="B34" s="39">
        <v>33547.199999999997</v>
      </c>
      <c r="C34" s="39"/>
      <c r="D34" s="34"/>
      <c r="E34" s="39"/>
    </row>
    <row r="35" spans="1:5" x14ac:dyDescent="0.25">
      <c r="A35" s="36"/>
      <c r="B35" s="39">
        <v>0</v>
      </c>
      <c r="C35" s="39"/>
      <c r="D35" s="34"/>
      <c r="E35" s="39"/>
    </row>
    <row r="36" spans="1:5" x14ac:dyDescent="0.25">
      <c r="A36" s="36"/>
      <c r="B36" s="39"/>
      <c r="C36" s="39"/>
      <c r="D36" s="34"/>
      <c r="E36" s="39"/>
    </row>
    <row r="37" spans="1:5" x14ac:dyDescent="0.25">
      <c r="A37" s="36" t="s">
        <v>42</v>
      </c>
      <c r="B37" s="39">
        <v>502154</v>
      </c>
      <c r="C37" s="39">
        <v>124985</v>
      </c>
      <c r="D37" s="34"/>
      <c r="E37" s="39">
        <f>B37+C37</f>
        <v>627139</v>
      </c>
    </row>
    <row r="38" spans="1:5" x14ac:dyDescent="0.25">
      <c r="A38" s="36"/>
      <c r="B38" s="39">
        <v>0</v>
      </c>
      <c r="C38" s="39">
        <v>0</v>
      </c>
      <c r="D38" s="34"/>
      <c r="E38" s="39">
        <f t="shared" ref="E38:E65" si="2">B38+C38</f>
        <v>0</v>
      </c>
    </row>
    <row r="39" spans="1:5" x14ac:dyDescent="0.25">
      <c r="A39" s="36"/>
      <c r="B39" s="39">
        <v>0</v>
      </c>
      <c r="C39" s="39">
        <v>0</v>
      </c>
      <c r="D39" s="34"/>
      <c r="E39" s="39">
        <f t="shared" si="2"/>
        <v>0</v>
      </c>
    </row>
    <row r="40" spans="1:5" x14ac:dyDescent="0.25">
      <c r="A40" s="36"/>
      <c r="B40" s="39">
        <v>502154</v>
      </c>
      <c r="C40" s="39">
        <v>124985</v>
      </c>
      <c r="D40" s="34"/>
      <c r="E40" s="39">
        <f t="shared" si="2"/>
        <v>627139</v>
      </c>
    </row>
    <row r="41" spans="1:5" x14ac:dyDescent="0.25">
      <c r="A41" s="36"/>
      <c r="B41" s="39">
        <v>0</v>
      </c>
      <c r="C41" s="39">
        <v>0</v>
      </c>
      <c r="D41" s="34"/>
      <c r="E41" s="39">
        <f t="shared" si="2"/>
        <v>0</v>
      </c>
    </row>
    <row r="42" spans="1:5" x14ac:dyDescent="0.25">
      <c r="A42" s="36"/>
      <c r="B42" s="39"/>
      <c r="C42" s="39"/>
      <c r="D42" s="34"/>
      <c r="E42" s="39"/>
    </row>
    <row r="43" spans="1:5" x14ac:dyDescent="0.25">
      <c r="A43" s="36" t="s">
        <v>43</v>
      </c>
      <c r="B43" s="39">
        <f>B45+B46</f>
        <v>2087697.14</v>
      </c>
      <c r="C43" s="39">
        <v>1212403.1000000001</v>
      </c>
      <c r="D43" s="34"/>
      <c r="E43" s="39">
        <f t="shared" si="2"/>
        <v>3300100.24</v>
      </c>
    </row>
    <row r="44" spans="1:5" x14ac:dyDescent="0.25">
      <c r="A44" s="36"/>
      <c r="B44" s="39">
        <v>0</v>
      </c>
      <c r="C44" s="39">
        <v>0</v>
      </c>
      <c r="D44" s="34"/>
      <c r="E44" s="39">
        <f t="shared" si="2"/>
        <v>0</v>
      </c>
    </row>
    <row r="45" spans="1:5" x14ac:dyDescent="0.25">
      <c r="A45" s="36"/>
      <c r="B45" s="39">
        <v>456797</v>
      </c>
      <c r="C45" s="39">
        <v>230000</v>
      </c>
      <c r="D45" s="34"/>
      <c r="E45" s="39">
        <f t="shared" si="2"/>
        <v>686797</v>
      </c>
    </row>
    <row r="46" spans="1:5" x14ac:dyDescent="0.25">
      <c r="A46" s="36"/>
      <c r="B46" s="39">
        <v>1630900.14</v>
      </c>
      <c r="C46" s="39">
        <v>982403.1</v>
      </c>
      <c r="D46" s="34"/>
      <c r="E46" s="39">
        <f t="shared" si="2"/>
        <v>2613303.2399999998</v>
      </c>
    </row>
    <row r="47" spans="1:5" x14ac:dyDescent="0.25">
      <c r="A47" s="36"/>
      <c r="B47" s="39">
        <v>0</v>
      </c>
      <c r="C47" s="39">
        <v>0</v>
      </c>
      <c r="D47" s="34"/>
      <c r="E47" s="39">
        <f t="shared" si="2"/>
        <v>0</v>
      </c>
    </row>
    <row r="48" spans="1:5" x14ac:dyDescent="0.25">
      <c r="A48" s="36"/>
      <c r="B48" s="39"/>
      <c r="C48" s="39"/>
      <c r="D48" s="34"/>
      <c r="E48" s="39"/>
    </row>
    <row r="49" spans="1:5" x14ac:dyDescent="0.25">
      <c r="A49" s="36" t="s">
        <v>44</v>
      </c>
      <c r="B49" s="39">
        <v>0</v>
      </c>
      <c r="C49" s="39">
        <v>70728.66</v>
      </c>
      <c r="D49" s="34"/>
      <c r="E49" s="39">
        <f t="shared" si="2"/>
        <v>70728.66</v>
      </c>
    </row>
    <row r="50" spans="1:5" x14ac:dyDescent="0.25">
      <c r="A50" s="36"/>
      <c r="B50" s="39">
        <v>0</v>
      </c>
      <c r="C50" s="39">
        <v>0</v>
      </c>
      <c r="D50" s="34"/>
      <c r="E50" s="39">
        <f t="shared" si="2"/>
        <v>0</v>
      </c>
    </row>
    <row r="51" spans="1:5" x14ac:dyDescent="0.25">
      <c r="A51" s="36"/>
      <c r="B51" s="39">
        <v>0</v>
      </c>
      <c r="C51" s="39">
        <v>52056.3</v>
      </c>
      <c r="D51" s="34"/>
      <c r="E51" s="39">
        <f t="shared" si="2"/>
        <v>52056.3</v>
      </c>
    </row>
    <row r="52" spans="1:5" x14ac:dyDescent="0.25">
      <c r="A52" s="36"/>
      <c r="B52" s="39">
        <v>0</v>
      </c>
      <c r="C52" s="39">
        <v>18672.36</v>
      </c>
      <c r="D52" s="34"/>
      <c r="E52" s="39">
        <f t="shared" si="2"/>
        <v>18672.36</v>
      </c>
    </row>
    <row r="53" spans="1:5" x14ac:dyDescent="0.25">
      <c r="A53" s="36"/>
      <c r="B53" s="39">
        <v>0</v>
      </c>
      <c r="C53" s="39">
        <v>0</v>
      </c>
      <c r="D53" s="34"/>
      <c r="E53" s="39">
        <f t="shared" si="2"/>
        <v>0</v>
      </c>
    </row>
    <row r="54" spans="1:5" x14ac:dyDescent="0.25">
      <c r="A54" s="36"/>
      <c r="B54" s="39"/>
      <c r="C54" s="39"/>
      <c r="D54" s="34"/>
      <c r="E54" s="39"/>
    </row>
    <row r="55" spans="1:5" x14ac:dyDescent="0.25">
      <c r="A55" s="36" t="s">
        <v>45</v>
      </c>
      <c r="B55" s="39">
        <v>42164.4</v>
      </c>
      <c r="C55" s="39">
        <v>24546</v>
      </c>
      <c r="D55" s="34"/>
      <c r="E55" s="39">
        <f t="shared" si="2"/>
        <v>66710.399999999994</v>
      </c>
    </row>
    <row r="56" spans="1:5" x14ac:dyDescent="0.25">
      <c r="A56" s="36"/>
      <c r="B56" s="39">
        <v>0</v>
      </c>
      <c r="C56" s="39">
        <v>0</v>
      </c>
      <c r="D56" s="34"/>
      <c r="E56" s="39">
        <f t="shared" si="2"/>
        <v>0</v>
      </c>
    </row>
    <row r="57" spans="1:5" x14ac:dyDescent="0.25">
      <c r="A57" s="36"/>
      <c r="B57" s="39">
        <v>0</v>
      </c>
      <c r="C57" s="39">
        <v>0</v>
      </c>
      <c r="D57" s="34"/>
      <c r="E57" s="39">
        <f t="shared" si="2"/>
        <v>0</v>
      </c>
    </row>
    <row r="58" spans="1:5" x14ac:dyDescent="0.25">
      <c r="A58" s="36"/>
      <c r="B58" s="39">
        <v>42164.4</v>
      </c>
      <c r="C58" s="39">
        <v>24546</v>
      </c>
      <c r="D58" s="34"/>
      <c r="E58" s="39">
        <f t="shared" si="2"/>
        <v>66710.399999999994</v>
      </c>
    </row>
    <row r="59" spans="1:5" x14ac:dyDescent="0.25">
      <c r="A59" s="36"/>
      <c r="B59" s="39">
        <v>0</v>
      </c>
      <c r="C59" s="39">
        <v>0</v>
      </c>
      <c r="D59" s="34"/>
      <c r="E59" s="39">
        <f t="shared" si="2"/>
        <v>0</v>
      </c>
    </row>
    <row r="60" spans="1:5" x14ac:dyDescent="0.25">
      <c r="A60" s="36"/>
      <c r="B60" s="39"/>
      <c r="C60" s="39"/>
      <c r="D60" s="34"/>
      <c r="E60" s="39"/>
    </row>
    <row r="61" spans="1:5" x14ac:dyDescent="0.25">
      <c r="A61" s="36" t="s">
        <v>46</v>
      </c>
      <c r="B61" s="39">
        <v>234114.1</v>
      </c>
      <c r="C61" s="39">
        <v>170598</v>
      </c>
      <c r="D61" s="34"/>
      <c r="E61" s="39">
        <f t="shared" si="2"/>
        <v>404712.1</v>
      </c>
    </row>
    <row r="62" spans="1:5" x14ac:dyDescent="0.25">
      <c r="A62" s="36"/>
      <c r="B62" s="39">
        <v>0</v>
      </c>
      <c r="C62" s="39">
        <v>0</v>
      </c>
      <c r="D62" s="34"/>
      <c r="E62" s="39">
        <f t="shared" si="2"/>
        <v>0</v>
      </c>
    </row>
    <row r="63" spans="1:5" x14ac:dyDescent="0.25">
      <c r="A63" s="36"/>
      <c r="B63" s="39">
        <v>0</v>
      </c>
      <c r="C63" s="39">
        <v>0</v>
      </c>
      <c r="D63" s="34"/>
      <c r="E63" s="39">
        <f t="shared" si="2"/>
        <v>0</v>
      </c>
    </row>
    <row r="64" spans="1:5" x14ac:dyDescent="0.25">
      <c r="A64" s="36"/>
      <c r="B64" s="39">
        <v>234114.1</v>
      </c>
      <c r="C64" s="39">
        <v>170598</v>
      </c>
      <c r="D64" s="34"/>
      <c r="E64" s="39">
        <f t="shared" si="2"/>
        <v>404712.1</v>
      </c>
    </row>
    <row r="65" spans="1:5" x14ac:dyDescent="0.25">
      <c r="A65" s="36"/>
      <c r="B65" s="39">
        <v>0</v>
      </c>
      <c r="C65" s="39">
        <v>0</v>
      </c>
      <c r="D65" s="34"/>
      <c r="E65" s="39">
        <f t="shared" si="2"/>
        <v>0</v>
      </c>
    </row>
    <row r="66" spans="1:5" x14ac:dyDescent="0.25">
      <c r="A66" s="36"/>
      <c r="B66" s="39"/>
      <c r="C66" s="39"/>
      <c r="D66" s="34"/>
      <c r="E66" s="39"/>
    </row>
    <row r="67" spans="1:5" x14ac:dyDescent="0.25">
      <c r="A67" s="36" t="s">
        <v>47</v>
      </c>
      <c r="B67" s="39">
        <v>396017.65</v>
      </c>
      <c r="C67" s="39"/>
      <c r="D67" s="34"/>
      <c r="E67" s="39"/>
    </row>
    <row r="68" spans="1:5" x14ac:dyDescent="0.25">
      <c r="A68" s="36"/>
      <c r="B68" s="39">
        <v>206335.25</v>
      </c>
      <c r="C68" s="39"/>
      <c r="D68" s="34"/>
      <c r="E68" s="39"/>
    </row>
    <row r="69" spans="1:5" x14ac:dyDescent="0.25">
      <c r="A69" s="36"/>
      <c r="B69" s="39">
        <v>58196.77</v>
      </c>
      <c r="C69" s="39"/>
      <c r="D69" s="34"/>
      <c r="E69" s="39"/>
    </row>
    <row r="70" spans="1:5" x14ac:dyDescent="0.25">
      <c r="A70" s="36"/>
      <c r="B70" s="39">
        <v>2003.6299999999999</v>
      </c>
      <c r="C70" s="39"/>
      <c r="D70" s="34"/>
      <c r="E70" s="39"/>
    </row>
    <row r="71" spans="1:5" x14ac:dyDescent="0.25">
      <c r="A71" s="36"/>
      <c r="B71" s="39">
        <v>129482</v>
      </c>
      <c r="C71" s="39"/>
      <c r="D71" s="34"/>
      <c r="E71" s="39"/>
    </row>
    <row r="72" spans="1:5" x14ac:dyDescent="0.25">
      <c r="A72" s="36"/>
      <c r="B72" s="39"/>
      <c r="C72" s="39"/>
      <c r="D72" s="34"/>
      <c r="E72" s="39"/>
    </row>
    <row r="73" spans="1:5" x14ac:dyDescent="0.25">
      <c r="A73" s="36" t="s">
        <v>48</v>
      </c>
      <c r="B73" s="39">
        <v>641111.69999999995</v>
      </c>
      <c r="C73" s="39"/>
      <c r="D73" s="34"/>
      <c r="E73" s="39"/>
    </row>
    <row r="74" spans="1:5" x14ac:dyDescent="0.25">
      <c r="A74" s="36"/>
      <c r="B74" s="39">
        <v>0</v>
      </c>
      <c r="C74" s="39"/>
      <c r="D74" s="34"/>
      <c r="E74" s="39"/>
    </row>
    <row r="75" spans="1:5" x14ac:dyDescent="0.25">
      <c r="A75" s="36"/>
      <c r="B75" s="39">
        <v>474911.2</v>
      </c>
      <c r="C75" s="39"/>
      <c r="D75" s="34"/>
      <c r="E75" s="39"/>
    </row>
    <row r="76" spans="1:5" x14ac:dyDescent="0.25">
      <c r="A76" s="36"/>
      <c r="B76" s="39">
        <v>166200.5</v>
      </c>
      <c r="C76" s="39"/>
      <c r="D76" s="34"/>
      <c r="E76" s="39"/>
    </row>
    <row r="77" spans="1:5" x14ac:dyDescent="0.25">
      <c r="A77" s="36"/>
      <c r="B77" s="39">
        <v>0</v>
      </c>
      <c r="C77" s="39"/>
      <c r="D77" s="34"/>
      <c r="E77" s="39"/>
    </row>
    <row r="78" spans="1:5" x14ac:dyDescent="0.25">
      <c r="A78" s="36"/>
      <c r="B78" s="39"/>
      <c r="C78" s="39"/>
      <c r="D78" s="34"/>
      <c r="E78" s="39"/>
    </row>
    <row r="79" spans="1:5" x14ac:dyDescent="0.25">
      <c r="A79" s="36" t="s">
        <v>49</v>
      </c>
      <c r="B79" s="39">
        <v>906</v>
      </c>
      <c r="C79" s="39"/>
      <c r="D79" s="34"/>
      <c r="E79" s="39"/>
    </row>
    <row r="80" spans="1:5" x14ac:dyDescent="0.25">
      <c r="A80" s="36"/>
      <c r="B80" s="39">
        <v>0</v>
      </c>
      <c r="C80" s="39"/>
      <c r="D80" s="34"/>
      <c r="E80" s="39"/>
    </row>
    <row r="81" spans="1:5" x14ac:dyDescent="0.25">
      <c r="A81" s="36"/>
      <c r="B81" s="39">
        <v>0</v>
      </c>
      <c r="C81" s="39"/>
      <c r="D81" s="34"/>
      <c r="E81" s="39"/>
    </row>
    <row r="82" spans="1:5" x14ac:dyDescent="0.25">
      <c r="A82" s="36"/>
      <c r="B82" s="39">
        <v>686</v>
      </c>
      <c r="C82" s="39"/>
      <c r="D82" s="34"/>
      <c r="E82" s="39"/>
    </row>
    <row r="83" spans="1:5" x14ac:dyDescent="0.25">
      <c r="A83" s="36"/>
      <c r="B83" s="39">
        <v>220</v>
      </c>
      <c r="C83" s="39"/>
      <c r="D83" s="34"/>
      <c r="E83" s="39"/>
    </row>
    <row r="84" spans="1:5" x14ac:dyDescent="0.25">
      <c r="A84" s="36"/>
      <c r="B84" s="39"/>
      <c r="C84" s="39"/>
      <c r="D84" s="34"/>
      <c r="E84" s="39"/>
    </row>
    <row r="85" spans="1:5" x14ac:dyDescent="0.25">
      <c r="A85" s="36" t="s">
        <v>50</v>
      </c>
      <c r="B85" s="39">
        <v>1339339.46</v>
      </c>
      <c r="C85" s="39"/>
      <c r="D85" s="34"/>
      <c r="E85" s="39"/>
    </row>
    <row r="86" spans="1:5" x14ac:dyDescent="0.25">
      <c r="A86" s="36"/>
      <c r="B86" s="39">
        <v>0</v>
      </c>
      <c r="C86" s="39"/>
      <c r="D86" s="34"/>
      <c r="E86" s="39"/>
    </row>
    <row r="87" spans="1:5" x14ac:dyDescent="0.25">
      <c r="A87" s="36"/>
      <c r="B87" s="39">
        <v>1212961.46</v>
      </c>
      <c r="C87" s="39"/>
      <c r="D87" s="34"/>
      <c r="E87" s="39"/>
    </row>
    <row r="88" spans="1:5" x14ac:dyDescent="0.25">
      <c r="A88" s="36"/>
      <c r="B88" s="39">
        <v>126378</v>
      </c>
      <c r="C88" s="39"/>
      <c r="D88" s="34"/>
      <c r="E88" s="39"/>
    </row>
    <row r="89" spans="1:5" x14ac:dyDescent="0.25">
      <c r="A89" s="36"/>
      <c r="B89" s="39">
        <v>0</v>
      </c>
      <c r="C89" s="39"/>
      <c r="D89" s="34"/>
      <c r="E89" s="39"/>
    </row>
  </sheetData>
  <pageMargins left="0.70866141732283472" right="0.70866141732283472" top="0" bottom="0" header="0.31496062992125984" footer="0.31496062992125984"/>
  <pageSetup paperSize="9" scale="6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 этап</vt:lpstr>
      <vt:lpstr>2 этап</vt:lpstr>
      <vt:lpstr>Лист2</vt:lpstr>
      <vt:lpstr>Лист3</vt:lpstr>
      <vt:lpstr>'1 этап'!Заголовки_для_печати</vt:lpstr>
      <vt:lpstr>'2 этап'!Заголовки_для_печати</vt:lpstr>
      <vt:lpstr>'1 этап'!Область_печати</vt:lpstr>
      <vt:lpstr>'2 этап'!Область_печати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2023-03-29T12:18:20Z</cp:lastPrinted>
  <dcterms:created xsi:type="dcterms:W3CDTF">2019-06-13T08:27:34Z</dcterms:created>
  <dcterms:modified xsi:type="dcterms:W3CDTF">2023-03-29T12:50:37Z</dcterms:modified>
</cp:coreProperties>
</file>