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30" windowWidth="19110" windowHeight="13395"/>
  </bookViews>
  <sheets>
    <sheet name="общий" sheetId="1" r:id="rId1"/>
    <sheet name="Лист2" sheetId="2" r:id="rId2"/>
    <sheet name="Лист3" sheetId="3" r:id="rId3"/>
  </sheets>
  <definedNames>
    <definedName name="_xlnm._FilterDatabase" localSheetId="0" hidden="1">общий!$A$15:$W$15</definedName>
    <definedName name="_xlnm.Print_Titles" localSheetId="0">общий!$15:$15</definedName>
    <definedName name="_xlnm.Print_Area" localSheetId="0">общий!$A$1:$W$59</definedName>
  </definedNames>
  <calcPr calcId="145621"/>
</workbook>
</file>

<file path=xl/calcChain.xml><?xml version="1.0" encoding="utf-8"?>
<calcChain xmlns="http://schemas.openxmlformats.org/spreadsheetml/2006/main">
  <c r="V57" i="1" l="1"/>
  <c r="W57" i="1"/>
  <c r="M57" i="1"/>
  <c r="N57" i="1"/>
  <c r="O57" i="1"/>
  <c r="P57" i="1"/>
  <c r="Q57" i="1"/>
  <c r="R57" i="1"/>
  <c r="S57" i="1"/>
  <c r="T57" i="1"/>
  <c r="U57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16" i="1"/>
  <c r="L57" i="1" s="1"/>
  <c r="A17" i="1" l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X21" i="2"/>
  <c r="V21" i="2"/>
  <c r="S21" i="2"/>
  <c r="R21" i="2"/>
  <c r="Q21" i="2"/>
  <c r="P21" i="2"/>
  <c r="O21" i="2"/>
  <c r="N21" i="2" s="1"/>
  <c r="X20" i="2"/>
  <c r="V20" i="2"/>
  <c r="S20" i="2"/>
  <c r="R20" i="2"/>
  <c r="Q20" i="2"/>
  <c r="P20" i="2"/>
  <c r="O20" i="2"/>
  <c r="N20" i="2" s="1"/>
  <c r="X19" i="2"/>
  <c r="V19" i="2"/>
  <c r="S19" i="2"/>
  <c r="R19" i="2"/>
  <c r="N19" i="2" s="1"/>
  <c r="Q19" i="2"/>
  <c r="P19" i="2"/>
  <c r="O19" i="2"/>
  <c r="X18" i="2"/>
  <c r="V18" i="2"/>
  <c r="S18" i="2"/>
  <c r="R18" i="2"/>
  <c r="Q18" i="2"/>
  <c r="P18" i="2"/>
  <c r="O18" i="2"/>
  <c r="N18" i="2" s="1"/>
  <c r="X17" i="2"/>
  <c r="V17" i="2"/>
  <c r="S17" i="2"/>
  <c r="R17" i="2"/>
  <c r="Q17" i="2"/>
  <c r="P17" i="2"/>
  <c r="O17" i="2"/>
  <c r="N17" i="2" s="1"/>
  <c r="A17" i="2" l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<sst xmlns="http://schemas.openxmlformats.org/spreadsheetml/2006/main" count="252" uniqueCount="142">
  <si>
    <t>№ п/п</t>
  </si>
  <si>
    <t>дата</t>
  </si>
  <si>
    <t>месяц</t>
  </si>
  <si>
    <t>год</t>
  </si>
  <si>
    <t>Реквизиты перспективного и (или) годового плана капитального ремонта жилищного фонда</t>
  </si>
  <si>
    <t>электроснабжение</t>
  </si>
  <si>
    <t>теплоснабжение</t>
  </si>
  <si>
    <t>газоснабжение</t>
  </si>
  <si>
    <t>водоотведение</t>
  </si>
  <si>
    <t>водоснабжение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</si>
  <si>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</si>
  <si>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</si>
  <si>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</si>
  <si>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МКД</t>
  </si>
  <si>
    <t xml:space="preserve">дата </t>
  </si>
  <si>
    <t>Ремонт фасада</t>
  </si>
  <si>
    <t>Ремонт фундамента МКД</t>
  </si>
  <si>
    <t>нет</t>
  </si>
  <si>
    <t>ул. Небольсина, д. 1</t>
  </si>
  <si>
    <t>02</t>
  </si>
  <si>
    <t>09</t>
  </si>
  <si>
    <t>03</t>
  </si>
  <si>
    <t>ул. Матросова, д. 58</t>
  </si>
  <si>
    <t>05</t>
  </si>
  <si>
    <t>ул. Фридриха Энгельса, д. 85</t>
  </si>
  <si>
    <t>11</t>
  </si>
  <si>
    <t>ул. Киселева, д. 17</t>
  </si>
  <si>
    <t>08</t>
  </si>
  <si>
    <t>ул. 9 Января, д. 149</t>
  </si>
  <si>
    <t>ул. Кулибина, д. 15а</t>
  </si>
  <si>
    <t>06</t>
  </si>
  <si>
    <t>10</t>
  </si>
  <si>
    <t>ул. Цимлянская, д. 6</t>
  </si>
  <si>
    <t>01</t>
  </si>
  <si>
    <t>ул. Димитрова, д. 139/2</t>
  </si>
  <si>
    <t>ул. Домостроителей, д. 37</t>
  </si>
  <si>
    <t>ул. Никитинская, д. 3</t>
  </si>
  <si>
    <t>пр-кт Революции, д. 27</t>
  </si>
  <si>
    <t>ул. Мира, д. 3а</t>
  </si>
  <si>
    <t>07</t>
  </si>
  <si>
    <t>ул. Ломоносова, д. 100</t>
  </si>
  <si>
    <t>ул. Димитрова, д. 145</t>
  </si>
  <si>
    <t>17                1</t>
  </si>
  <si>
    <t>5               3</t>
  </si>
  <si>
    <t>1994             1995</t>
  </si>
  <si>
    <t>1994               1995</t>
  </si>
  <si>
    <t>17              22</t>
  </si>
  <si>
    <t>1994      1993</t>
  </si>
  <si>
    <t>17                      22</t>
  </si>
  <si>
    <t>5                   3</t>
  </si>
  <si>
    <t>1994         1993</t>
  </si>
  <si>
    <t>Адрес многоквартирного дома</t>
  </si>
  <si>
    <t xml:space="preserve">Перечень </t>
  </si>
  <si>
    <t>Год постройки</t>
  </si>
  <si>
    <t>номер</t>
  </si>
  <si>
    <t>Дата передачи в муниципальную собственность</t>
  </si>
  <si>
    <t>муниципальная собственность</t>
  </si>
  <si>
    <t>382                                 172</t>
  </si>
  <si>
    <t>03                              03</t>
  </si>
  <si>
    <t>1993                     2009</t>
  </si>
  <si>
    <t>22          26</t>
  </si>
  <si>
    <t>172                         178</t>
  </si>
  <si>
    <t>22                          26</t>
  </si>
  <si>
    <t>03                          03</t>
  </si>
  <si>
    <t>1993                          2009</t>
  </si>
  <si>
    <t>172                        178</t>
  </si>
  <si>
    <t>22                    26</t>
  </si>
  <si>
    <t>03                 03</t>
  </si>
  <si>
    <t>1993                            2009</t>
  </si>
  <si>
    <t>172                   178</t>
  </si>
  <si>
    <t>крыша</t>
  </si>
  <si>
    <t>Виды работ, запланированные в плане 2020-2022</t>
  </si>
  <si>
    <t xml:space="preserve">Водоотведение,теплоснабжение, холодное водоснабжение,электроснабжение, крыша,ремонт подвальных помещений, ремонт фасада, ремонт фундамента </t>
  </si>
  <si>
    <t>Ремонт крыши, Ремонт системы теплоснабжения, Ремонт системы ХВС, Ремонт системы электроснабжения, Ремонт фасада, Ремонт фундамента</t>
  </si>
  <si>
    <t xml:space="preserve"> Ремонт крыши, Ремонт системы теплоснабжения, Ремонт системы ХВС, Ремонт системы электроснабжения, Ремонт фасада, Ремонт фундамента</t>
  </si>
  <si>
    <t>ИТОГО</t>
  </si>
  <si>
    <t>пр-кт Ленинский, д. 179</t>
  </si>
  <si>
    <t>пр-кт Труда, д. 30</t>
  </si>
  <si>
    <t>ул. Беговая, д. 63</t>
  </si>
  <si>
    <t>ул. Беговая, д. 65</t>
  </si>
  <si>
    <t>ул. Беговая, д. 75</t>
  </si>
  <si>
    <t>ул. Беговая, д. 12</t>
  </si>
  <si>
    <t>ул. Беговая, д. 16</t>
  </si>
  <si>
    <t>ул. Калачеевская, д. 3</t>
  </si>
  <si>
    <t>ул. 9 Января, д. 125</t>
  </si>
  <si>
    <t>ул. Орджоникидзе, д. 17а</t>
  </si>
  <si>
    <t>ул. Серебрякова, д. 29</t>
  </si>
  <si>
    <t>ул. Серебрякова, д. 31</t>
  </si>
  <si>
    <t>городского округа город Воронеж</t>
  </si>
  <si>
    <t xml:space="preserve">                                                                        УТВЕРЖДЕН
                                                                    </t>
  </si>
  <si>
    <t>из числа установленных частью 1 статьи 166 Жилищного кодекса Российской Федерации,</t>
  </si>
  <si>
    <t>которые не были оказаны и (или) не были выполнены</t>
  </si>
  <si>
    <t>ул. Героев Стратосферы, д. 18А</t>
  </si>
  <si>
    <t>21       6            1</t>
  </si>
  <si>
    <t>3           6               3</t>
  </si>
  <si>
    <t>1996         1997            1995</t>
  </si>
  <si>
    <t xml:space="preserve">189            122           168 </t>
  </si>
  <si>
    <t>21            1         22               17</t>
  </si>
  <si>
    <t>3           3            3                5</t>
  </si>
  <si>
    <t>1996        1995           1993         1994</t>
  </si>
  <si>
    <t>ул. Серафимовича, д. 41</t>
  </si>
  <si>
    <t>ул. Беговая, д. 10/2</t>
  </si>
  <si>
    <t>пр-кт Труда, д. 14</t>
  </si>
  <si>
    <t>ул. Мостостроителей, д. 7</t>
  </si>
  <si>
    <t>ул. Ленина, д. 86б</t>
  </si>
  <si>
    <t>№903</t>
  </si>
  <si>
    <t>ул. Новосибирская, д. 66</t>
  </si>
  <si>
    <t>ул. Лидии Рябцевой, д. 55</t>
  </si>
  <si>
    <t>ул. Кемеровская, д. 49</t>
  </si>
  <si>
    <t>пр-кт Труда, д. 12</t>
  </si>
  <si>
    <t>ул. Беговая, д. 6</t>
  </si>
  <si>
    <t xml:space="preserve">ул. Грузинская, 33 </t>
  </si>
  <si>
    <t>1948</t>
  </si>
  <si>
    <t>07.09.1993</t>
  </si>
  <si>
    <t>6         1                   17</t>
  </si>
  <si>
    <t xml:space="preserve"> 6                        3                   5</t>
  </si>
  <si>
    <t>1997            1995                   1994</t>
  </si>
  <si>
    <t>№122      №168       №382</t>
  </si>
  <si>
    <t>№168</t>
  </si>
  <si>
    <t>1958</t>
  </si>
  <si>
    <t>1965</t>
  </si>
  <si>
    <t>№122</t>
  </si>
  <si>
    <t>189       168       172             382</t>
  </si>
  <si>
    <t>17             22                       11</t>
  </si>
  <si>
    <t>5              3                       04</t>
  </si>
  <si>
    <t>1994               1993                        2017</t>
  </si>
  <si>
    <t>382                            172                            80</t>
  </si>
  <si>
    <t>распоряжением администрации</t>
  </si>
  <si>
    <t>382       172</t>
  </si>
  <si>
    <t>Руководитель управления жилищно-коммунального хозяйства                                                                                                                      Д.В. Соломаха</t>
  </si>
  <si>
    <t>Всего</t>
  </si>
  <si>
    <t>услуг и (или) работ по капитальному ремонту общего имущества в многоквартирном доме</t>
  </si>
  <si>
    <t>Дата приватизации первого жилого помещения</t>
  </si>
  <si>
    <t>ул. Жигулевская, д. 30</t>
  </si>
  <si>
    <t>б-р Пионеров, д. 17</t>
  </si>
  <si>
    <t>ул. Березовая роща, д. 20</t>
  </si>
  <si>
    <t>пр. Труда, д. 109</t>
  </si>
  <si>
    <t>ул. Хользунова, д. 46</t>
  </si>
  <si>
    <t>ул. Шишкова, д. 4</t>
  </si>
  <si>
    <t>ул. Шишкова, д. 4а</t>
  </si>
  <si>
    <t>ул. Ростовская, д. 34</t>
  </si>
  <si>
    <t>от 13.11.2020    № 558-р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</si>
</sst>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5F5FD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 shrinkToFit="1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0" fontId="3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/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6" fillId="2" borderId="0" xfId="1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abSelected="1" view="pageBreakPreview" topLeftCell="O1" zoomScale="75" zoomScaleNormal="75" zoomScaleSheetLayoutView="75" workbookViewId="0">
      <selection activeCell="A10" sqref="A10:V10"/>
    </sheetView>
  </sheetViews>
  <sheetFormatPr defaultRowHeight="12.75" x14ac:dyDescent="0.2"/>
  <cols>
    <col min="1" max="1" width="5.28515625" style="18" customWidth="1"/>
    <col min="2" max="2" width="38.85546875" style="1" customWidth="1"/>
    <col min="3" max="3" width="13.85546875" style="1" customWidth="1"/>
    <col min="4" max="4" width="22.5703125" style="1" customWidth="1"/>
    <col min="5" max="5" width="11.5703125" style="19" customWidth="1"/>
    <col min="6" max="6" width="12.140625" style="1" customWidth="1"/>
    <col min="7" max="7" width="11.28515625" style="1" customWidth="1"/>
    <col min="8" max="9" width="9.140625" style="1" customWidth="1"/>
    <col min="10" max="10" width="9.85546875" style="1" customWidth="1"/>
    <col min="11" max="11" width="13" style="1" customWidth="1"/>
    <col min="12" max="12" width="22.28515625" style="1" customWidth="1"/>
    <col min="13" max="13" width="23.7109375" style="32" customWidth="1"/>
    <col min="14" max="14" width="25.85546875" style="32" customWidth="1"/>
    <col min="15" max="15" width="24.42578125" style="32" customWidth="1"/>
    <col min="16" max="16" width="24" style="32" customWidth="1"/>
    <col min="17" max="17" width="24.28515625" style="32" customWidth="1"/>
    <col min="18" max="18" width="18.42578125" style="32" customWidth="1"/>
    <col min="19" max="19" width="20.7109375" style="32" customWidth="1"/>
    <col min="20" max="20" width="19" style="32" customWidth="1"/>
    <col min="21" max="21" width="19.28515625" style="32" customWidth="1"/>
    <col min="22" max="22" width="20.5703125" style="32" customWidth="1"/>
    <col min="23" max="23" width="19.85546875" style="32" hidden="1" customWidth="1"/>
    <col min="24" max="16384" width="9.140625" style="1"/>
  </cols>
  <sheetData>
    <row r="1" spans="1:23" ht="43.5" customHeight="1" x14ac:dyDescent="0.2">
      <c r="T1" s="62" t="s">
        <v>89</v>
      </c>
      <c r="U1" s="62"/>
      <c r="V1" s="62"/>
    </row>
    <row r="2" spans="1:23" ht="23.25" x14ac:dyDescent="0.35">
      <c r="T2" s="63" t="s">
        <v>127</v>
      </c>
      <c r="U2" s="63"/>
      <c r="V2" s="63"/>
    </row>
    <row r="3" spans="1:23" ht="23.25" x14ac:dyDescent="0.35">
      <c r="T3" s="63" t="s">
        <v>88</v>
      </c>
      <c r="U3" s="63"/>
      <c r="V3" s="63"/>
    </row>
    <row r="4" spans="1:23" ht="23.25" x14ac:dyDescent="0.35">
      <c r="T4" s="63" t="s">
        <v>141</v>
      </c>
      <c r="U4" s="63"/>
      <c r="V4" s="63"/>
    </row>
    <row r="5" spans="1:23" ht="23.25" x14ac:dyDescent="0.35">
      <c r="Q5" s="33"/>
      <c r="R5" s="33"/>
      <c r="S5" s="33"/>
    </row>
    <row r="7" spans="1:23" ht="23.25" x14ac:dyDescent="0.35">
      <c r="A7" s="64" t="s">
        <v>52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3" ht="23.25" x14ac:dyDescent="0.35">
      <c r="A8" s="64" t="s">
        <v>131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3" ht="23.25" x14ac:dyDescent="0.35">
      <c r="A9" s="64" t="s">
        <v>90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3" ht="23.25" x14ac:dyDescent="0.35">
      <c r="A10" s="64" t="s">
        <v>91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3" spans="1:23" ht="164.25" customHeight="1" x14ac:dyDescent="0.2">
      <c r="A13" s="69" t="s">
        <v>0</v>
      </c>
      <c r="B13" s="65" t="s">
        <v>51</v>
      </c>
      <c r="C13" s="69" t="s">
        <v>53</v>
      </c>
      <c r="D13" s="69" t="s">
        <v>55</v>
      </c>
      <c r="E13" s="65" t="s">
        <v>132</v>
      </c>
      <c r="F13" s="65"/>
      <c r="G13" s="65"/>
      <c r="H13" s="71" t="s">
        <v>4</v>
      </c>
      <c r="I13" s="72"/>
      <c r="J13" s="72"/>
      <c r="K13" s="73"/>
      <c r="L13" s="74" t="s">
        <v>130</v>
      </c>
      <c r="M13" s="66" t="s">
        <v>10</v>
      </c>
      <c r="N13" s="67"/>
      <c r="O13" s="67"/>
      <c r="P13" s="67"/>
      <c r="Q13" s="68"/>
      <c r="R13" s="65" t="s">
        <v>11</v>
      </c>
      <c r="S13" s="65" t="s">
        <v>12</v>
      </c>
      <c r="T13" s="65" t="s">
        <v>13</v>
      </c>
      <c r="U13" s="65" t="s">
        <v>15</v>
      </c>
      <c r="V13" s="65" t="s">
        <v>16</v>
      </c>
      <c r="W13" s="76" t="s">
        <v>71</v>
      </c>
    </row>
    <row r="14" spans="1:23" ht="18.75" x14ac:dyDescent="0.2">
      <c r="A14" s="70"/>
      <c r="B14" s="65"/>
      <c r="C14" s="70"/>
      <c r="D14" s="70"/>
      <c r="E14" s="12" t="s">
        <v>14</v>
      </c>
      <c r="F14" s="4" t="s">
        <v>2</v>
      </c>
      <c r="G14" s="4" t="s">
        <v>3</v>
      </c>
      <c r="H14" s="22" t="s">
        <v>1</v>
      </c>
      <c r="I14" s="22" t="s">
        <v>2</v>
      </c>
      <c r="J14" s="22" t="s">
        <v>3</v>
      </c>
      <c r="K14" s="22" t="s">
        <v>54</v>
      </c>
      <c r="L14" s="75"/>
      <c r="M14" s="21" t="s">
        <v>5</v>
      </c>
      <c r="N14" s="21" t="s">
        <v>6</v>
      </c>
      <c r="O14" s="21" t="s">
        <v>7</v>
      </c>
      <c r="P14" s="21" t="s">
        <v>8</v>
      </c>
      <c r="Q14" s="21" t="s">
        <v>9</v>
      </c>
      <c r="R14" s="65"/>
      <c r="S14" s="65"/>
      <c r="T14" s="65"/>
      <c r="U14" s="65"/>
      <c r="V14" s="65"/>
      <c r="W14" s="77"/>
    </row>
    <row r="15" spans="1:23" ht="18.75" x14ac:dyDescent="0.2">
      <c r="A15" s="6">
        <v>1</v>
      </c>
      <c r="B15" s="6">
        <v>2</v>
      </c>
      <c r="C15" s="6">
        <v>3</v>
      </c>
      <c r="D15" s="6">
        <v>4</v>
      </c>
      <c r="E15" s="5">
        <v>5</v>
      </c>
      <c r="F15" s="6">
        <v>6</v>
      </c>
      <c r="G15" s="6">
        <v>7</v>
      </c>
      <c r="H15" s="22">
        <v>8</v>
      </c>
      <c r="I15" s="22">
        <v>9</v>
      </c>
      <c r="J15" s="22">
        <v>10</v>
      </c>
      <c r="K15" s="22">
        <v>11</v>
      </c>
      <c r="L15" s="22">
        <v>12</v>
      </c>
      <c r="M15" s="21">
        <v>13</v>
      </c>
      <c r="N15" s="21">
        <v>14</v>
      </c>
      <c r="O15" s="21">
        <v>15</v>
      </c>
      <c r="P15" s="21">
        <v>16</v>
      </c>
      <c r="Q15" s="21">
        <v>17</v>
      </c>
      <c r="R15" s="21">
        <v>18</v>
      </c>
      <c r="S15" s="21">
        <v>19</v>
      </c>
      <c r="T15" s="21">
        <v>20</v>
      </c>
      <c r="U15" s="21">
        <v>21</v>
      </c>
      <c r="V15" s="21">
        <v>22</v>
      </c>
      <c r="W15" s="34"/>
    </row>
    <row r="16" spans="1:23" ht="52.5" customHeight="1" x14ac:dyDescent="0.3">
      <c r="A16" s="6">
        <v>1</v>
      </c>
      <c r="B16" s="46" t="s">
        <v>76</v>
      </c>
      <c r="C16" s="6">
        <v>1969</v>
      </c>
      <c r="D16" s="10" t="s">
        <v>56</v>
      </c>
      <c r="E16" s="5">
        <v>15</v>
      </c>
      <c r="F16" s="6">
        <v>12</v>
      </c>
      <c r="G16" s="6">
        <v>2009</v>
      </c>
      <c r="H16" s="22">
        <v>2</v>
      </c>
      <c r="I16" s="22">
        <v>7</v>
      </c>
      <c r="J16" s="22">
        <v>2008</v>
      </c>
      <c r="K16" s="22">
        <v>992</v>
      </c>
      <c r="L16" s="61">
        <f>SUM(M16:V16)</f>
        <v>61709596</v>
      </c>
      <c r="M16" s="40">
        <v>4973198</v>
      </c>
      <c r="N16" s="40">
        <v>18997910</v>
      </c>
      <c r="O16" s="40">
        <v>1205539</v>
      </c>
      <c r="P16" s="40">
        <v>3216718</v>
      </c>
      <c r="Q16" s="40">
        <v>3643705</v>
      </c>
      <c r="R16" s="40">
        <v>0</v>
      </c>
      <c r="S16" s="41">
        <v>3280132</v>
      </c>
      <c r="T16" s="40">
        <v>2196811</v>
      </c>
      <c r="U16" s="40">
        <v>19196133</v>
      </c>
      <c r="V16" s="40">
        <v>4999450</v>
      </c>
      <c r="W16" s="35" t="s">
        <v>17</v>
      </c>
    </row>
    <row r="17" spans="1:23" ht="75" customHeight="1" x14ac:dyDescent="0.3">
      <c r="A17" s="6">
        <f>A16+1</f>
        <v>2</v>
      </c>
      <c r="B17" s="46" t="s">
        <v>92</v>
      </c>
      <c r="C17" s="6">
        <v>1957</v>
      </c>
      <c r="D17" s="20" t="s">
        <v>56</v>
      </c>
      <c r="E17" s="5">
        <v>1</v>
      </c>
      <c r="F17" s="6">
        <v>9</v>
      </c>
      <c r="G17" s="6">
        <v>2000</v>
      </c>
      <c r="H17" s="58" t="s">
        <v>93</v>
      </c>
      <c r="I17" s="58" t="s">
        <v>94</v>
      </c>
      <c r="J17" s="58" t="s">
        <v>95</v>
      </c>
      <c r="K17" s="58" t="s">
        <v>96</v>
      </c>
      <c r="L17" s="61">
        <f t="shared" ref="L17:L56" si="0">SUM(M17:V17)</f>
        <v>5034991</v>
      </c>
      <c r="M17" s="40">
        <v>276233</v>
      </c>
      <c r="N17" s="40">
        <v>1055227</v>
      </c>
      <c r="O17" s="40">
        <v>66961</v>
      </c>
      <c r="P17" s="40">
        <v>178671</v>
      </c>
      <c r="Q17" s="40">
        <v>202387</v>
      </c>
      <c r="R17" s="40">
        <v>0</v>
      </c>
      <c r="S17" s="41">
        <v>1111148</v>
      </c>
      <c r="T17" s="40">
        <v>122020</v>
      </c>
      <c r="U17" s="40">
        <v>1744653</v>
      </c>
      <c r="V17" s="40">
        <v>277691</v>
      </c>
      <c r="W17" s="35"/>
    </row>
    <row r="18" spans="1:23" ht="71.25" customHeight="1" x14ac:dyDescent="0.3">
      <c r="A18" s="6">
        <f t="shared" ref="A18:A30" si="1">A17+1</f>
        <v>3</v>
      </c>
      <c r="B18" s="46" t="s">
        <v>133</v>
      </c>
      <c r="C18" s="6">
        <v>1961</v>
      </c>
      <c r="D18" s="10" t="s">
        <v>56</v>
      </c>
      <c r="E18" s="5">
        <v>9</v>
      </c>
      <c r="F18" s="6">
        <v>3</v>
      </c>
      <c r="G18" s="6">
        <v>1999</v>
      </c>
      <c r="H18" s="58" t="s">
        <v>97</v>
      </c>
      <c r="I18" s="58" t="s">
        <v>98</v>
      </c>
      <c r="J18" s="58" t="s">
        <v>99</v>
      </c>
      <c r="K18" s="58" t="s">
        <v>122</v>
      </c>
      <c r="L18" s="61">
        <f t="shared" si="0"/>
        <v>4553084</v>
      </c>
      <c r="M18" s="40">
        <v>0</v>
      </c>
      <c r="N18" s="40">
        <v>0</v>
      </c>
      <c r="O18" s="40">
        <v>653303</v>
      </c>
      <c r="P18" s="40">
        <v>0</v>
      </c>
      <c r="Q18" s="40">
        <v>0</v>
      </c>
      <c r="R18" s="40">
        <v>0</v>
      </c>
      <c r="S18" s="41">
        <v>0</v>
      </c>
      <c r="T18" s="40">
        <v>1190491</v>
      </c>
      <c r="U18" s="40">
        <v>0</v>
      </c>
      <c r="V18" s="40">
        <v>2709290</v>
      </c>
      <c r="W18" s="35"/>
    </row>
    <row r="19" spans="1:23" ht="52.5" customHeight="1" x14ac:dyDescent="0.2">
      <c r="A19" s="6">
        <f t="shared" si="1"/>
        <v>4</v>
      </c>
      <c r="B19" s="47" t="s">
        <v>77</v>
      </c>
      <c r="C19" s="6">
        <v>1937</v>
      </c>
      <c r="D19" s="10" t="s">
        <v>56</v>
      </c>
      <c r="E19" s="5">
        <v>4</v>
      </c>
      <c r="F19" s="6">
        <v>10</v>
      </c>
      <c r="G19" s="6">
        <v>1994</v>
      </c>
      <c r="H19" s="58">
        <v>17</v>
      </c>
      <c r="I19" s="58">
        <v>5</v>
      </c>
      <c r="J19" s="58">
        <v>1994</v>
      </c>
      <c r="K19" s="58">
        <v>382</v>
      </c>
      <c r="L19" s="61">
        <f t="shared" si="0"/>
        <v>10649032</v>
      </c>
      <c r="M19" s="40">
        <v>0</v>
      </c>
      <c r="N19" s="40">
        <v>0</v>
      </c>
      <c r="O19" s="40">
        <v>274309</v>
      </c>
      <c r="P19" s="40">
        <v>0</v>
      </c>
      <c r="Q19" s="40">
        <v>0</v>
      </c>
      <c r="R19" s="40">
        <v>0</v>
      </c>
      <c r="S19" s="41">
        <v>1590216</v>
      </c>
      <c r="T19" s="40">
        <v>499864</v>
      </c>
      <c r="U19" s="40">
        <v>7147065</v>
      </c>
      <c r="V19" s="40">
        <v>1137578</v>
      </c>
      <c r="W19" s="8" t="s">
        <v>72</v>
      </c>
    </row>
    <row r="20" spans="1:23" ht="52.5" customHeight="1" x14ac:dyDescent="0.3">
      <c r="A20" s="6">
        <f t="shared" si="1"/>
        <v>5</v>
      </c>
      <c r="B20" s="47" t="s">
        <v>83</v>
      </c>
      <c r="C20" s="6">
        <v>1953</v>
      </c>
      <c r="D20" s="10" t="s">
        <v>56</v>
      </c>
      <c r="E20" s="6">
        <v>24</v>
      </c>
      <c r="F20" s="6">
        <v>5</v>
      </c>
      <c r="G20" s="6">
        <v>1995</v>
      </c>
      <c r="H20" s="58" t="s">
        <v>48</v>
      </c>
      <c r="I20" s="58" t="s">
        <v>49</v>
      </c>
      <c r="J20" s="58" t="s">
        <v>50</v>
      </c>
      <c r="K20" s="58" t="s">
        <v>128</v>
      </c>
      <c r="L20" s="61">
        <f t="shared" si="0"/>
        <v>14492028</v>
      </c>
      <c r="M20" s="40">
        <v>687202</v>
      </c>
      <c r="N20" s="40">
        <v>2625152</v>
      </c>
      <c r="O20" s="40">
        <v>166583</v>
      </c>
      <c r="P20" s="40">
        <v>444490</v>
      </c>
      <c r="Q20" s="40">
        <v>503491</v>
      </c>
      <c r="R20" s="40">
        <v>0</v>
      </c>
      <c r="S20" s="41">
        <v>4730445</v>
      </c>
      <c r="T20" s="40">
        <v>303558</v>
      </c>
      <c r="U20" s="40">
        <v>4340278</v>
      </c>
      <c r="V20" s="40">
        <v>690829</v>
      </c>
      <c r="W20" s="35" t="s">
        <v>17</v>
      </c>
    </row>
    <row r="21" spans="1:23" ht="61.5" customHeight="1" x14ac:dyDescent="0.3">
      <c r="A21" s="6">
        <f t="shared" si="1"/>
        <v>6</v>
      </c>
      <c r="B21" s="47" t="s">
        <v>84</v>
      </c>
      <c r="C21" s="6">
        <v>1960</v>
      </c>
      <c r="D21" s="10" t="s">
        <v>56</v>
      </c>
      <c r="E21" s="6">
        <v>8</v>
      </c>
      <c r="F21" s="6">
        <v>12</v>
      </c>
      <c r="G21" s="6">
        <v>1994</v>
      </c>
      <c r="H21" s="58" t="s">
        <v>123</v>
      </c>
      <c r="I21" s="58" t="s">
        <v>124</v>
      </c>
      <c r="J21" s="58" t="s">
        <v>125</v>
      </c>
      <c r="K21" s="58" t="s">
        <v>126</v>
      </c>
      <c r="L21" s="61">
        <f t="shared" si="0"/>
        <v>27302851</v>
      </c>
      <c r="M21" s="40">
        <v>0</v>
      </c>
      <c r="N21" s="40">
        <v>0</v>
      </c>
      <c r="O21" s="40">
        <v>826755</v>
      </c>
      <c r="P21" s="40">
        <v>0</v>
      </c>
      <c r="Q21" s="40">
        <v>0</v>
      </c>
      <c r="R21" s="40">
        <v>0</v>
      </c>
      <c r="S21" s="40">
        <v>0</v>
      </c>
      <c r="T21" s="40">
        <v>1506566</v>
      </c>
      <c r="U21" s="40">
        <v>21540924</v>
      </c>
      <c r="V21" s="40">
        <v>3428606</v>
      </c>
      <c r="W21" s="35" t="s">
        <v>17</v>
      </c>
    </row>
    <row r="22" spans="1:23" ht="52.5" customHeight="1" x14ac:dyDescent="0.3">
      <c r="A22" s="6">
        <f t="shared" si="1"/>
        <v>7</v>
      </c>
      <c r="B22" s="47" t="s">
        <v>85</v>
      </c>
      <c r="C22" s="6">
        <v>1949</v>
      </c>
      <c r="D22" s="10" t="s">
        <v>56</v>
      </c>
      <c r="E22" s="6">
        <v>1</v>
      </c>
      <c r="F22" s="6">
        <v>8</v>
      </c>
      <c r="G22" s="6">
        <v>1994</v>
      </c>
      <c r="H22" s="58" t="s">
        <v>46</v>
      </c>
      <c r="I22" s="58" t="s">
        <v>43</v>
      </c>
      <c r="J22" s="58" t="s">
        <v>47</v>
      </c>
      <c r="K22" s="58" t="s">
        <v>57</v>
      </c>
      <c r="L22" s="61">
        <f t="shared" si="0"/>
        <v>9333909</v>
      </c>
      <c r="M22" s="40">
        <v>554720</v>
      </c>
      <c r="N22" s="40">
        <v>2119064</v>
      </c>
      <c r="O22" s="40">
        <v>134468</v>
      </c>
      <c r="P22" s="40">
        <v>358799</v>
      </c>
      <c r="Q22" s="40">
        <v>406426</v>
      </c>
      <c r="R22" s="40">
        <v>0</v>
      </c>
      <c r="S22" s="41">
        <v>1454206</v>
      </c>
      <c r="T22" s="40">
        <v>245037</v>
      </c>
      <c r="U22" s="40">
        <v>3503541</v>
      </c>
      <c r="V22" s="40">
        <v>557648</v>
      </c>
      <c r="W22" s="35" t="s">
        <v>17</v>
      </c>
    </row>
    <row r="23" spans="1:23" ht="52.5" customHeight="1" x14ac:dyDescent="0.3">
      <c r="A23" s="6">
        <f t="shared" si="1"/>
        <v>8</v>
      </c>
      <c r="B23" s="47" t="s">
        <v>86</v>
      </c>
      <c r="C23" s="6">
        <v>1958</v>
      </c>
      <c r="D23" s="10" t="s">
        <v>56</v>
      </c>
      <c r="E23" s="6">
        <v>14</v>
      </c>
      <c r="F23" s="6">
        <v>5</v>
      </c>
      <c r="G23" s="6">
        <v>1996</v>
      </c>
      <c r="H23" s="58">
        <v>17</v>
      </c>
      <c r="I23" s="22">
        <v>5</v>
      </c>
      <c r="J23" s="22">
        <v>1994</v>
      </c>
      <c r="K23" s="58">
        <v>382</v>
      </c>
      <c r="L23" s="61">
        <f t="shared" si="0"/>
        <v>10417419</v>
      </c>
      <c r="M23" s="40">
        <v>568369</v>
      </c>
      <c r="N23" s="40">
        <v>2171203</v>
      </c>
      <c r="O23" s="40">
        <v>137777</v>
      </c>
      <c r="P23" s="40">
        <v>367627</v>
      </c>
      <c r="Q23" s="40">
        <v>416426</v>
      </c>
      <c r="R23" s="40">
        <v>0</v>
      </c>
      <c r="S23" s="41">
        <v>2343837</v>
      </c>
      <c r="T23" s="40">
        <v>251066</v>
      </c>
      <c r="U23" s="40">
        <v>3589745</v>
      </c>
      <c r="V23" s="40">
        <v>571369</v>
      </c>
      <c r="W23" s="35" t="s">
        <v>17</v>
      </c>
    </row>
    <row r="24" spans="1:23" ht="52.5" customHeight="1" x14ac:dyDescent="0.3">
      <c r="A24" s="6">
        <f t="shared" si="1"/>
        <v>9</v>
      </c>
      <c r="B24" s="47" t="s">
        <v>87</v>
      </c>
      <c r="C24" s="6">
        <v>1958</v>
      </c>
      <c r="D24" s="10" t="s">
        <v>56</v>
      </c>
      <c r="E24" s="6">
        <v>5</v>
      </c>
      <c r="F24" s="6">
        <v>7</v>
      </c>
      <c r="G24" s="6">
        <v>1999</v>
      </c>
      <c r="H24" s="58">
        <v>17</v>
      </c>
      <c r="I24" s="22">
        <v>5</v>
      </c>
      <c r="J24" s="22">
        <v>1994</v>
      </c>
      <c r="K24" s="58">
        <v>382</v>
      </c>
      <c r="L24" s="61">
        <f t="shared" si="0"/>
        <v>10475602</v>
      </c>
      <c r="M24" s="40">
        <v>565239</v>
      </c>
      <c r="N24" s="40">
        <v>2159245</v>
      </c>
      <c r="O24" s="40">
        <v>137018</v>
      </c>
      <c r="P24" s="40">
        <v>365602</v>
      </c>
      <c r="Q24" s="40">
        <v>414132</v>
      </c>
      <c r="R24" s="40">
        <v>0</v>
      </c>
      <c r="S24" s="41">
        <v>2446487</v>
      </c>
      <c r="T24" s="40">
        <v>249683</v>
      </c>
      <c r="U24" s="40">
        <v>3569974</v>
      </c>
      <c r="V24" s="40">
        <v>568222</v>
      </c>
      <c r="W24" s="35" t="s">
        <v>17</v>
      </c>
    </row>
    <row r="25" spans="1:23" s="15" customFormat="1" ht="52.5" customHeight="1" x14ac:dyDescent="0.25">
      <c r="A25" s="6">
        <f t="shared" si="1"/>
        <v>10</v>
      </c>
      <c r="B25" s="47" t="s">
        <v>18</v>
      </c>
      <c r="C25" s="6">
        <v>1959</v>
      </c>
      <c r="D25" s="10" t="s">
        <v>56</v>
      </c>
      <c r="E25" s="7" t="s">
        <v>19</v>
      </c>
      <c r="F25" s="7" t="s">
        <v>20</v>
      </c>
      <c r="G25" s="6">
        <v>1993</v>
      </c>
      <c r="H25" s="58">
        <v>22</v>
      </c>
      <c r="I25" s="23" t="s">
        <v>21</v>
      </c>
      <c r="J25" s="22">
        <v>1993</v>
      </c>
      <c r="K25" s="22">
        <v>172</v>
      </c>
      <c r="L25" s="61">
        <f t="shared" si="0"/>
        <v>67195769</v>
      </c>
      <c r="M25" s="40">
        <v>3915110</v>
      </c>
      <c r="N25" s="40">
        <v>14955951</v>
      </c>
      <c r="O25" s="40">
        <v>949051</v>
      </c>
      <c r="P25" s="40">
        <v>2532335</v>
      </c>
      <c r="Q25" s="40">
        <v>2868477</v>
      </c>
      <c r="R25" s="40">
        <v>0</v>
      </c>
      <c r="S25" s="41">
        <v>11582319</v>
      </c>
      <c r="T25" s="40">
        <v>1729422</v>
      </c>
      <c r="U25" s="40">
        <v>24727327</v>
      </c>
      <c r="V25" s="40">
        <v>3935777</v>
      </c>
      <c r="W25" s="17" t="s">
        <v>70</v>
      </c>
    </row>
    <row r="26" spans="1:23" s="15" customFormat="1" ht="52.5" customHeight="1" x14ac:dyDescent="0.3">
      <c r="A26" s="6">
        <f>A25+1</f>
        <v>11</v>
      </c>
      <c r="B26" s="47" t="s">
        <v>22</v>
      </c>
      <c r="C26" s="6">
        <v>1955</v>
      </c>
      <c r="D26" s="10" t="s">
        <v>56</v>
      </c>
      <c r="E26" s="6">
        <v>24</v>
      </c>
      <c r="F26" s="7" t="s">
        <v>23</v>
      </c>
      <c r="G26" s="6">
        <v>1995</v>
      </c>
      <c r="H26" s="58">
        <v>22</v>
      </c>
      <c r="I26" s="23" t="s">
        <v>21</v>
      </c>
      <c r="J26" s="22">
        <v>1993</v>
      </c>
      <c r="K26" s="22">
        <v>172</v>
      </c>
      <c r="L26" s="61">
        <f t="shared" si="0"/>
        <v>10327848</v>
      </c>
      <c r="M26" s="40">
        <v>512020</v>
      </c>
      <c r="N26" s="40">
        <v>1955949</v>
      </c>
      <c r="O26" s="40">
        <v>124118</v>
      </c>
      <c r="P26" s="40">
        <v>331180</v>
      </c>
      <c r="Q26" s="40">
        <v>375141</v>
      </c>
      <c r="R26" s="40">
        <v>0</v>
      </c>
      <c r="S26" s="41">
        <v>3054687</v>
      </c>
      <c r="T26" s="40">
        <v>226175</v>
      </c>
      <c r="U26" s="40">
        <v>3233855</v>
      </c>
      <c r="V26" s="40">
        <v>514723</v>
      </c>
      <c r="W26" s="36" t="s">
        <v>17</v>
      </c>
    </row>
    <row r="27" spans="1:23" s="15" customFormat="1" ht="52.5" customHeight="1" x14ac:dyDescent="0.25">
      <c r="A27" s="6">
        <f t="shared" si="1"/>
        <v>12</v>
      </c>
      <c r="B27" s="47" t="s">
        <v>24</v>
      </c>
      <c r="C27" s="6">
        <v>1917</v>
      </c>
      <c r="D27" s="10" t="s">
        <v>56</v>
      </c>
      <c r="E27" s="6">
        <v>17</v>
      </c>
      <c r="F27" s="7" t="s">
        <v>25</v>
      </c>
      <c r="G27" s="6">
        <v>1993</v>
      </c>
      <c r="H27" s="58">
        <v>22</v>
      </c>
      <c r="I27" s="23" t="s">
        <v>21</v>
      </c>
      <c r="J27" s="22">
        <v>1993</v>
      </c>
      <c r="K27" s="22">
        <v>172</v>
      </c>
      <c r="L27" s="61">
        <f t="shared" si="0"/>
        <v>12665786</v>
      </c>
      <c r="M27" s="40">
        <v>655772</v>
      </c>
      <c r="N27" s="40">
        <v>2505088</v>
      </c>
      <c r="O27" s="40">
        <v>158964</v>
      </c>
      <c r="P27" s="40">
        <v>424160</v>
      </c>
      <c r="Q27" s="40">
        <v>480463</v>
      </c>
      <c r="R27" s="40">
        <v>0</v>
      </c>
      <c r="S27" s="41">
        <v>3350661</v>
      </c>
      <c r="T27" s="40">
        <v>289674</v>
      </c>
      <c r="U27" s="40">
        <v>4141770</v>
      </c>
      <c r="V27" s="40">
        <v>659234</v>
      </c>
      <c r="W27" s="17" t="s">
        <v>17</v>
      </c>
    </row>
    <row r="28" spans="1:23" s="15" customFormat="1" ht="52.5" customHeight="1" x14ac:dyDescent="0.25">
      <c r="A28" s="6">
        <f t="shared" si="1"/>
        <v>13</v>
      </c>
      <c r="B28" s="47" t="s">
        <v>26</v>
      </c>
      <c r="C28" s="6">
        <v>1973</v>
      </c>
      <c r="D28" s="10" t="s">
        <v>56</v>
      </c>
      <c r="E28" s="6">
        <v>24</v>
      </c>
      <c r="F28" s="7" t="s">
        <v>27</v>
      </c>
      <c r="G28" s="6">
        <v>1993</v>
      </c>
      <c r="H28" s="58">
        <v>22</v>
      </c>
      <c r="I28" s="23" t="s">
        <v>21</v>
      </c>
      <c r="J28" s="22">
        <v>1993</v>
      </c>
      <c r="K28" s="22">
        <v>172</v>
      </c>
      <c r="L28" s="61">
        <f t="shared" si="0"/>
        <v>173339978</v>
      </c>
      <c r="M28" s="40">
        <v>14299509</v>
      </c>
      <c r="N28" s="40">
        <v>54624971</v>
      </c>
      <c r="O28" s="40">
        <v>3466305</v>
      </c>
      <c r="P28" s="40">
        <v>9249077</v>
      </c>
      <c r="Q28" s="40">
        <v>10476798</v>
      </c>
      <c r="R28" s="40">
        <v>0</v>
      </c>
      <c r="S28" s="41">
        <v>5336879</v>
      </c>
      <c r="T28" s="40">
        <v>6316523</v>
      </c>
      <c r="U28" s="40">
        <v>55194924</v>
      </c>
      <c r="V28" s="40">
        <v>14374992</v>
      </c>
      <c r="W28" s="17" t="s">
        <v>17</v>
      </c>
    </row>
    <row r="29" spans="1:23" s="15" customFormat="1" ht="52.5" customHeight="1" x14ac:dyDescent="0.3">
      <c r="A29" s="6">
        <f t="shared" si="1"/>
        <v>14</v>
      </c>
      <c r="B29" s="47" t="s">
        <v>28</v>
      </c>
      <c r="C29" s="6">
        <v>1956</v>
      </c>
      <c r="D29" s="10" t="s">
        <v>56</v>
      </c>
      <c r="E29" s="6">
        <v>22</v>
      </c>
      <c r="F29" s="7" t="s">
        <v>21</v>
      </c>
      <c r="G29" s="6">
        <v>1994</v>
      </c>
      <c r="H29" s="58">
        <v>22</v>
      </c>
      <c r="I29" s="23" t="s">
        <v>21</v>
      </c>
      <c r="J29" s="22">
        <v>1993</v>
      </c>
      <c r="K29" s="22">
        <v>172</v>
      </c>
      <c r="L29" s="61">
        <f t="shared" si="0"/>
        <v>10166965</v>
      </c>
      <c r="M29" s="40">
        <v>472451</v>
      </c>
      <c r="N29" s="40">
        <v>1804792</v>
      </c>
      <c r="O29" s="40">
        <v>114526</v>
      </c>
      <c r="P29" s="40">
        <v>305587</v>
      </c>
      <c r="Q29" s="40">
        <v>346150</v>
      </c>
      <c r="R29" s="40">
        <v>0</v>
      </c>
      <c r="S29" s="41">
        <v>3455877</v>
      </c>
      <c r="T29" s="40">
        <v>208696</v>
      </c>
      <c r="U29" s="40">
        <v>2983941</v>
      </c>
      <c r="V29" s="40">
        <v>474945</v>
      </c>
      <c r="W29" s="37" t="s">
        <v>17</v>
      </c>
    </row>
    <row r="30" spans="1:23" ht="52.5" customHeight="1" x14ac:dyDescent="0.3">
      <c r="A30" s="6">
        <f t="shared" si="1"/>
        <v>15</v>
      </c>
      <c r="B30" s="47" t="s">
        <v>41</v>
      </c>
      <c r="C30" s="6">
        <v>1963</v>
      </c>
      <c r="D30" s="10" t="s">
        <v>56</v>
      </c>
      <c r="E30" s="7" t="s">
        <v>39</v>
      </c>
      <c r="F30" s="7" t="s">
        <v>21</v>
      </c>
      <c r="G30" s="6">
        <v>1995</v>
      </c>
      <c r="H30" s="58">
        <v>22</v>
      </c>
      <c r="I30" s="23" t="s">
        <v>21</v>
      </c>
      <c r="J30" s="22">
        <v>1993</v>
      </c>
      <c r="K30" s="22">
        <v>172</v>
      </c>
      <c r="L30" s="61">
        <f t="shared" si="0"/>
        <v>13953223</v>
      </c>
      <c r="M30" s="40">
        <v>709491</v>
      </c>
      <c r="N30" s="40">
        <v>2710297</v>
      </c>
      <c r="O30" s="40">
        <v>171986</v>
      </c>
      <c r="P30" s="40">
        <v>458906</v>
      </c>
      <c r="Q30" s="40">
        <v>519822</v>
      </c>
      <c r="R30" s="40">
        <v>0</v>
      </c>
      <c r="S30" s="41">
        <v>3875030</v>
      </c>
      <c r="T30" s="40">
        <v>313403</v>
      </c>
      <c r="U30" s="40">
        <v>4481052</v>
      </c>
      <c r="V30" s="40">
        <v>713236</v>
      </c>
      <c r="W30" s="38" t="s">
        <v>17</v>
      </c>
    </row>
    <row r="31" spans="1:23" s="15" customFormat="1" ht="52.5" customHeight="1" x14ac:dyDescent="0.25">
      <c r="A31" s="6">
        <f>A30+1</f>
        <v>16</v>
      </c>
      <c r="B31" s="47" t="s">
        <v>29</v>
      </c>
      <c r="C31" s="6">
        <v>1958</v>
      </c>
      <c r="D31" s="10" t="s">
        <v>56</v>
      </c>
      <c r="E31" s="7" t="s">
        <v>30</v>
      </c>
      <c r="F31" s="7" t="s">
        <v>31</v>
      </c>
      <c r="G31" s="6">
        <v>1993</v>
      </c>
      <c r="H31" s="58">
        <v>22</v>
      </c>
      <c r="I31" s="23" t="s">
        <v>21</v>
      </c>
      <c r="J31" s="22">
        <v>1993</v>
      </c>
      <c r="K31" s="22">
        <v>172</v>
      </c>
      <c r="L31" s="61">
        <f t="shared" si="0"/>
        <v>9277879</v>
      </c>
      <c r="M31" s="40">
        <v>426120</v>
      </c>
      <c r="N31" s="40">
        <v>1627805</v>
      </c>
      <c r="O31" s="40">
        <v>103295</v>
      </c>
      <c r="P31" s="40">
        <v>275619</v>
      </c>
      <c r="Q31" s="40">
        <v>312205</v>
      </c>
      <c r="R31" s="40">
        <v>0</v>
      </c>
      <c r="S31" s="41">
        <v>3224915</v>
      </c>
      <c r="T31" s="40">
        <v>188230</v>
      </c>
      <c r="U31" s="40">
        <v>2691320</v>
      </c>
      <c r="V31" s="40">
        <v>428370</v>
      </c>
      <c r="W31" s="17" t="s">
        <v>17</v>
      </c>
    </row>
    <row r="32" spans="1:23" s="15" customFormat="1" ht="52.5" customHeight="1" x14ac:dyDescent="0.25">
      <c r="A32" s="6">
        <f>A31+1</f>
        <v>17</v>
      </c>
      <c r="B32" s="47" t="s">
        <v>32</v>
      </c>
      <c r="C32" s="6">
        <v>1970</v>
      </c>
      <c r="D32" s="10" t="s">
        <v>56</v>
      </c>
      <c r="E32" s="7" t="s">
        <v>33</v>
      </c>
      <c r="F32" s="7" t="s">
        <v>25</v>
      </c>
      <c r="G32" s="6">
        <v>1993</v>
      </c>
      <c r="H32" s="58">
        <v>22</v>
      </c>
      <c r="I32" s="23" t="s">
        <v>21</v>
      </c>
      <c r="J32" s="22">
        <v>1993</v>
      </c>
      <c r="K32" s="22">
        <v>172</v>
      </c>
      <c r="L32" s="61">
        <f t="shared" si="0"/>
        <v>87264716</v>
      </c>
      <c r="M32" s="40">
        <v>5226766</v>
      </c>
      <c r="N32" s="40">
        <v>19966557</v>
      </c>
      <c r="O32" s="40">
        <v>1267006</v>
      </c>
      <c r="P32" s="40">
        <v>3380729</v>
      </c>
      <c r="Q32" s="40">
        <v>3829486</v>
      </c>
      <c r="R32" s="40">
        <v>0</v>
      </c>
      <c r="S32" s="41">
        <v>13019416</v>
      </c>
      <c r="T32" s="40">
        <v>2308820</v>
      </c>
      <c r="U32" s="40">
        <v>33011579</v>
      </c>
      <c r="V32" s="40">
        <v>5254357</v>
      </c>
      <c r="W32" s="17" t="s">
        <v>17</v>
      </c>
    </row>
    <row r="33" spans="1:23" s="15" customFormat="1" ht="52.5" customHeight="1" x14ac:dyDescent="0.25">
      <c r="A33" s="6">
        <f t="shared" ref="A33:A38" si="2">A32+1</f>
        <v>18</v>
      </c>
      <c r="B33" s="47" t="s">
        <v>34</v>
      </c>
      <c r="C33" s="6">
        <v>1962</v>
      </c>
      <c r="D33" s="10" t="s">
        <v>56</v>
      </c>
      <c r="E33" s="6">
        <v>13</v>
      </c>
      <c r="F33" s="7" t="s">
        <v>20</v>
      </c>
      <c r="G33" s="6">
        <v>1993</v>
      </c>
      <c r="H33" s="58">
        <v>22</v>
      </c>
      <c r="I33" s="23" t="s">
        <v>21</v>
      </c>
      <c r="J33" s="22">
        <v>1993</v>
      </c>
      <c r="K33" s="22">
        <v>172</v>
      </c>
      <c r="L33" s="61">
        <f t="shared" si="0"/>
        <v>27711062</v>
      </c>
      <c r="M33" s="40">
        <v>1591909</v>
      </c>
      <c r="N33" s="40">
        <v>6081187</v>
      </c>
      <c r="O33" s="40">
        <v>385890</v>
      </c>
      <c r="P33" s="40">
        <v>1029664</v>
      </c>
      <c r="Q33" s="40">
        <v>1166341</v>
      </c>
      <c r="R33" s="40">
        <v>0</v>
      </c>
      <c r="S33" s="41">
        <v>5098273</v>
      </c>
      <c r="T33" s="40">
        <v>703194</v>
      </c>
      <c r="U33" s="40">
        <v>10054292</v>
      </c>
      <c r="V33" s="40">
        <v>1600312</v>
      </c>
      <c r="W33" s="17" t="s">
        <v>17</v>
      </c>
    </row>
    <row r="34" spans="1:23" s="15" customFormat="1" ht="52.5" customHeight="1" x14ac:dyDescent="0.3">
      <c r="A34" s="6">
        <f t="shared" si="2"/>
        <v>19</v>
      </c>
      <c r="B34" s="47" t="s">
        <v>134</v>
      </c>
      <c r="C34" s="6">
        <v>1964</v>
      </c>
      <c r="D34" s="10" t="s">
        <v>56</v>
      </c>
      <c r="E34" s="6">
        <v>17</v>
      </c>
      <c r="F34" s="7" t="s">
        <v>33</v>
      </c>
      <c r="G34" s="6">
        <v>1994</v>
      </c>
      <c r="H34" s="58">
        <v>22</v>
      </c>
      <c r="I34" s="23" t="s">
        <v>21</v>
      </c>
      <c r="J34" s="22">
        <v>1993</v>
      </c>
      <c r="K34" s="22">
        <v>172</v>
      </c>
      <c r="L34" s="61">
        <f t="shared" si="0"/>
        <v>64648459</v>
      </c>
      <c r="M34" s="40">
        <v>4354616</v>
      </c>
      <c r="N34" s="40">
        <v>16634891</v>
      </c>
      <c r="O34" s="40">
        <v>1055591</v>
      </c>
      <c r="P34" s="40">
        <v>2816613</v>
      </c>
      <c r="Q34" s="40">
        <v>3190489</v>
      </c>
      <c r="R34" s="40">
        <v>0</v>
      </c>
      <c r="S34" s="41">
        <v>2791900</v>
      </c>
      <c r="T34" s="40">
        <v>1923565</v>
      </c>
      <c r="U34" s="40">
        <v>27503191</v>
      </c>
      <c r="V34" s="40">
        <v>4377603</v>
      </c>
      <c r="W34" s="16" t="s">
        <v>17</v>
      </c>
    </row>
    <row r="35" spans="1:23" s="15" customFormat="1" ht="52.5" customHeight="1" x14ac:dyDescent="0.25">
      <c r="A35" s="6">
        <f t="shared" si="2"/>
        <v>20</v>
      </c>
      <c r="B35" s="47" t="s">
        <v>35</v>
      </c>
      <c r="C35" s="6">
        <v>1965</v>
      </c>
      <c r="D35" s="10" t="s">
        <v>56</v>
      </c>
      <c r="E35" s="6">
        <v>24</v>
      </c>
      <c r="F35" s="7" t="s">
        <v>27</v>
      </c>
      <c r="G35" s="6">
        <v>1993</v>
      </c>
      <c r="H35" s="59" t="s">
        <v>60</v>
      </c>
      <c r="I35" s="60" t="s">
        <v>58</v>
      </c>
      <c r="J35" s="59" t="s">
        <v>59</v>
      </c>
      <c r="K35" s="59" t="s">
        <v>61</v>
      </c>
      <c r="L35" s="61">
        <f t="shared" si="0"/>
        <v>61094241</v>
      </c>
      <c r="M35" s="40">
        <v>4120957</v>
      </c>
      <c r="N35" s="40">
        <v>15742301</v>
      </c>
      <c r="O35" s="40">
        <v>998950</v>
      </c>
      <c r="P35" s="40">
        <v>2665480</v>
      </c>
      <c r="Q35" s="40">
        <v>3019295</v>
      </c>
      <c r="R35" s="40">
        <v>0</v>
      </c>
      <c r="S35" s="41">
        <v>2556763</v>
      </c>
      <c r="T35" s="40">
        <v>1820351</v>
      </c>
      <c r="U35" s="40">
        <v>26027433</v>
      </c>
      <c r="V35" s="40">
        <v>4142711</v>
      </c>
      <c r="W35" s="17" t="s">
        <v>5</v>
      </c>
    </row>
    <row r="36" spans="1:23" s="15" customFormat="1" ht="52.5" customHeight="1" x14ac:dyDescent="0.25">
      <c r="A36" s="6">
        <f t="shared" si="2"/>
        <v>21</v>
      </c>
      <c r="B36" s="47" t="s">
        <v>36</v>
      </c>
      <c r="C36" s="6">
        <v>1917</v>
      </c>
      <c r="D36" s="10" t="s">
        <v>56</v>
      </c>
      <c r="E36" s="6">
        <v>22</v>
      </c>
      <c r="F36" s="7" t="s">
        <v>25</v>
      </c>
      <c r="G36" s="6">
        <v>1993</v>
      </c>
      <c r="H36" s="58">
        <v>22</v>
      </c>
      <c r="I36" s="23" t="s">
        <v>21</v>
      </c>
      <c r="J36" s="22">
        <v>1993</v>
      </c>
      <c r="K36" s="22">
        <v>172</v>
      </c>
      <c r="L36" s="61">
        <f t="shared" si="0"/>
        <v>23732253</v>
      </c>
      <c r="M36" s="40">
        <v>1148008</v>
      </c>
      <c r="N36" s="40">
        <v>4385458</v>
      </c>
      <c r="O36" s="40">
        <v>278285</v>
      </c>
      <c r="P36" s="40">
        <v>742544</v>
      </c>
      <c r="Q36" s="40">
        <v>841109</v>
      </c>
      <c r="R36" s="40">
        <v>0</v>
      </c>
      <c r="S36" s="41">
        <v>7425002</v>
      </c>
      <c r="T36" s="40">
        <v>507110</v>
      </c>
      <c r="U36" s="40">
        <v>7250669</v>
      </c>
      <c r="V36" s="40">
        <v>1154068</v>
      </c>
      <c r="W36" s="17" t="s">
        <v>17</v>
      </c>
    </row>
    <row r="37" spans="1:23" s="15" customFormat="1" ht="52.5" customHeight="1" x14ac:dyDescent="0.25">
      <c r="A37" s="6">
        <f>A36+1</f>
        <v>22</v>
      </c>
      <c r="B37" s="47" t="s">
        <v>37</v>
      </c>
      <c r="C37" s="6">
        <v>1949</v>
      </c>
      <c r="D37" s="10" t="s">
        <v>56</v>
      </c>
      <c r="E37" s="7" t="s">
        <v>21</v>
      </c>
      <c r="F37" s="7" t="s">
        <v>27</v>
      </c>
      <c r="G37" s="6">
        <v>1993</v>
      </c>
      <c r="H37" s="58">
        <v>22</v>
      </c>
      <c r="I37" s="23" t="s">
        <v>21</v>
      </c>
      <c r="J37" s="22">
        <v>1993</v>
      </c>
      <c r="K37" s="22">
        <v>172</v>
      </c>
      <c r="L37" s="61">
        <f t="shared" si="0"/>
        <v>31416002</v>
      </c>
      <c r="M37" s="40">
        <v>2211643</v>
      </c>
      <c r="N37" s="40">
        <v>8448607</v>
      </c>
      <c r="O37" s="40">
        <v>536118</v>
      </c>
      <c r="P37" s="40">
        <v>1430515</v>
      </c>
      <c r="Q37" s="40">
        <v>1620401</v>
      </c>
      <c r="R37" s="40">
        <v>0</v>
      </c>
      <c r="S37" s="41">
        <v>0</v>
      </c>
      <c r="T37" s="40">
        <v>976949</v>
      </c>
      <c r="U37" s="40">
        <v>13968451</v>
      </c>
      <c r="V37" s="40">
        <v>2223318</v>
      </c>
      <c r="W37" s="17" t="s">
        <v>17</v>
      </c>
    </row>
    <row r="38" spans="1:23" s="15" customFormat="1" ht="52.5" customHeight="1" x14ac:dyDescent="0.25">
      <c r="A38" s="6">
        <f t="shared" si="2"/>
        <v>23</v>
      </c>
      <c r="B38" s="47" t="s">
        <v>38</v>
      </c>
      <c r="C38" s="6">
        <v>1917</v>
      </c>
      <c r="D38" s="10" t="s">
        <v>56</v>
      </c>
      <c r="E38" s="6">
        <v>13</v>
      </c>
      <c r="F38" s="7" t="s">
        <v>39</v>
      </c>
      <c r="G38" s="6">
        <v>1993</v>
      </c>
      <c r="H38" s="59" t="s">
        <v>62</v>
      </c>
      <c r="I38" s="60" t="s">
        <v>63</v>
      </c>
      <c r="J38" s="59" t="s">
        <v>64</v>
      </c>
      <c r="K38" s="59" t="s">
        <v>65</v>
      </c>
      <c r="L38" s="61">
        <f t="shared" si="0"/>
        <v>15206281</v>
      </c>
      <c r="M38" s="40">
        <v>792887</v>
      </c>
      <c r="N38" s="40">
        <v>3028874</v>
      </c>
      <c r="O38" s="40">
        <v>192202</v>
      </c>
      <c r="P38" s="40">
        <v>512848</v>
      </c>
      <c r="Q38" s="40">
        <v>580923</v>
      </c>
      <c r="R38" s="40">
        <v>0</v>
      </c>
      <c r="S38" s="41">
        <v>3943463</v>
      </c>
      <c r="T38" s="40">
        <v>350242</v>
      </c>
      <c r="U38" s="40">
        <v>5007770</v>
      </c>
      <c r="V38" s="40">
        <v>797072</v>
      </c>
      <c r="W38" s="17" t="s">
        <v>17</v>
      </c>
    </row>
    <row r="39" spans="1:23" s="15" customFormat="1" ht="52.5" customHeight="1" x14ac:dyDescent="0.25">
      <c r="A39" s="6">
        <f>A38+1</f>
        <v>24</v>
      </c>
      <c r="B39" s="47" t="s">
        <v>135</v>
      </c>
      <c r="C39" s="6">
        <v>1962</v>
      </c>
      <c r="D39" s="10" t="s">
        <v>56</v>
      </c>
      <c r="E39" s="6">
        <v>29</v>
      </c>
      <c r="F39" s="7" t="s">
        <v>20</v>
      </c>
      <c r="G39" s="6">
        <v>1993</v>
      </c>
      <c r="H39" s="58">
        <v>22</v>
      </c>
      <c r="I39" s="23" t="s">
        <v>21</v>
      </c>
      <c r="J39" s="58">
        <v>1993</v>
      </c>
      <c r="K39" s="22">
        <v>172</v>
      </c>
      <c r="L39" s="61">
        <f t="shared" si="0"/>
        <v>924653</v>
      </c>
      <c r="M39" s="40">
        <v>0</v>
      </c>
      <c r="N39" s="40">
        <v>0</v>
      </c>
      <c r="O39" s="40">
        <v>924653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17" t="s">
        <v>17</v>
      </c>
    </row>
    <row r="40" spans="1:23" s="15" customFormat="1" ht="52.5" customHeight="1" x14ac:dyDescent="0.25">
      <c r="A40" s="6">
        <f t="shared" ref="A40:A43" si="3">A39+1</f>
        <v>25</v>
      </c>
      <c r="B40" s="47" t="s">
        <v>40</v>
      </c>
      <c r="C40" s="6">
        <v>1917</v>
      </c>
      <c r="D40" s="10" t="s">
        <v>56</v>
      </c>
      <c r="E40" s="6">
        <v>21</v>
      </c>
      <c r="F40" s="7" t="s">
        <v>31</v>
      </c>
      <c r="G40" s="6">
        <v>1993</v>
      </c>
      <c r="H40" s="59" t="s">
        <v>66</v>
      </c>
      <c r="I40" s="60" t="s">
        <v>67</v>
      </c>
      <c r="J40" s="59" t="s">
        <v>68</v>
      </c>
      <c r="K40" s="59" t="s">
        <v>69</v>
      </c>
      <c r="L40" s="61">
        <f t="shared" si="0"/>
        <v>21031470</v>
      </c>
      <c r="M40" s="40">
        <v>1022914</v>
      </c>
      <c r="N40" s="40">
        <v>3907592</v>
      </c>
      <c r="O40" s="40">
        <v>247962</v>
      </c>
      <c r="P40" s="40">
        <v>661632</v>
      </c>
      <c r="Q40" s="40">
        <v>749457</v>
      </c>
      <c r="R40" s="40">
        <v>0</v>
      </c>
      <c r="S40" s="41">
        <v>6501154</v>
      </c>
      <c r="T40" s="40">
        <v>451852</v>
      </c>
      <c r="U40" s="40">
        <v>6460593</v>
      </c>
      <c r="V40" s="40">
        <v>1028314</v>
      </c>
      <c r="W40" s="17" t="s">
        <v>17</v>
      </c>
    </row>
    <row r="41" spans="1:23" s="24" customFormat="1" ht="52.5" customHeight="1" x14ac:dyDescent="0.25">
      <c r="A41" s="6">
        <f t="shared" si="3"/>
        <v>26</v>
      </c>
      <c r="B41" s="47" t="s">
        <v>100</v>
      </c>
      <c r="C41" s="6">
        <v>1961</v>
      </c>
      <c r="D41" s="10" t="s">
        <v>56</v>
      </c>
      <c r="E41" s="6">
        <v>28</v>
      </c>
      <c r="F41" s="7" t="s">
        <v>19</v>
      </c>
      <c r="G41" s="6">
        <v>1994</v>
      </c>
      <c r="H41" s="58">
        <v>22</v>
      </c>
      <c r="I41" s="23" t="s">
        <v>21</v>
      </c>
      <c r="J41" s="22">
        <v>1993</v>
      </c>
      <c r="K41" s="22">
        <v>172</v>
      </c>
      <c r="L41" s="61">
        <f t="shared" si="0"/>
        <v>792418</v>
      </c>
      <c r="M41" s="42">
        <v>0</v>
      </c>
      <c r="N41" s="42">
        <v>0</v>
      </c>
      <c r="O41" s="40">
        <v>153955</v>
      </c>
      <c r="P41" s="42">
        <v>0</v>
      </c>
      <c r="Q41" s="42">
        <v>0</v>
      </c>
      <c r="R41" s="40">
        <v>0</v>
      </c>
      <c r="S41" s="41">
        <v>0</v>
      </c>
      <c r="T41" s="40">
        <v>0</v>
      </c>
      <c r="U41" s="40">
        <v>0</v>
      </c>
      <c r="V41" s="40">
        <v>638463</v>
      </c>
      <c r="W41" s="39"/>
    </row>
    <row r="42" spans="1:23" s="15" customFormat="1" ht="52.5" customHeight="1" x14ac:dyDescent="0.25">
      <c r="A42" s="6">
        <f t="shared" si="3"/>
        <v>27</v>
      </c>
      <c r="B42" s="47" t="s">
        <v>101</v>
      </c>
      <c r="C42" s="22">
        <v>1973</v>
      </c>
      <c r="D42" s="20" t="s">
        <v>56</v>
      </c>
      <c r="E42" s="22">
        <v>17</v>
      </c>
      <c r="F42" s="23" t="s">
        <v>27</v>
      </c>
      <c r="G42" s="22">
        <v>1993</v>
      </c>
      <c r="H42" s="58">
        <v>22</v>
      </c>
      <c r="I42" s="23" t="s">
        <v>21</v>
      </c>
      <c r="J42" s="22">
        <v>1993</v>
      </c>
      <c r="K42" s="22">
        <v>172</v>
      </c>
      <c r="L42" s="61">
        <f t="shared" si="0"/>
        <v>66284196</v>
      </c>
      <c r="M42" s="40">
        <v>5349356</v>
      </c>
      <c r="N42" s="40">
        <v>20434856</v>
      </c>
      <c r="O42" s="40">
        <v>1296723</v>
      </c>
      <c r="P42" s="40">
        <v>3460021</v>
      </c>
      <c r="Q42" s="40">
        <v>3919304</v>
      </c>
      <c r="R42" s="40">
        <v>0</v>
      </c>
      <c r="S42" s="41">
        <v>3435300</v>
      </c>
      <c r="T42" s="40">
        <v>2362971</v>
      </c>
      <c r="U42" s="40">
        <v>20648071</v>
      </c>
      <c r="V42" s="40">
        <v>5377594</v>
      </c>
      <c r="W42" s="25"/>
    </row>
    <row r="43" spans="1:23" s="15" customFormat="1" ht="52.5" customHeight="1" x14ac:dyDescent="0.25">
      <c r="A43" s="6">
        <f t="shared" si="3"/>
        <v>28</v>
      </c>
      <c r="B43" s="47" t="s">
        <v>102</v>
      </c>
      <c r="C43" s="22">
        <v>1955</v>
      </c>
      <c r="D43" s="20" t="s">
        <v>56</v>
      </c>
      <c r="E43" s="22">
        <v>31</v>
      </c>
      <c r="F43" s="23" t="s">
        <v>21</v>
      </c>
      <c r="G43" s="22">
        <v>1994</v>
      </c>
      <c r="H43" s="58">
        <v>22</v>
      </c>
      <c r="I43" s="23" t="s">
        <v>21</v>
      </c>
      <c r="J43" s="22">
        <v>1993</v>
      </c>
      <c r="K43" s="22">
        <v>172</v>
      </c>
      <c r="L43" s="61">
        <f t="shared" si="0"/>
        <v>56659299</v>
      </c>
      <c r="M43" s="40">
        <v>3970820</v>
      </c>
      <c r="N43" s="40">
        <v>15168767</v>
      </c>
      <c r="O43" s="40">
        <v>962556</v>
      </c>
      <c r="P43" s="40">
        <v>2568369</v>
      </c>
      <c r="Q43" s="40">
        <v>2909294</v>
      </c>
      <c r="R43" s="40">
        <v>0</v>
      </c>
      <c r="S43" s="41">
        <v>10006645</v>
      </c>
      <c r="T43" s="40">
        <v>1754031</v>
      </c>
      <c r="U43" s="40">
        <v>15327036</v>
      </c>
      <c r="V43" s="40">
        <v>3991781</v>
      </c>
      <c r="W43" s="25"/>
    </row>
    <row r="44" spans="1:23" s="15" customFormat="1" ht="52.5" customHeight="1" x14ac:dyDescent="0.25">
      <c r="A44" s="6">
        <f>A43+1</f>
        <v>29</v>
      </c>
      <c r="B44" s="47" t="s">
        <v>103</v>
      </c>
      <c r="C44" s="22">
        <v>1960</v>
      </c>
      <c r="D44" s="20" t="s">
        <v>56</v>
      </c>
      <c r="E44" s="22">
        <v>26</v>
      </c>
      <c r="F44" s="23" t="s">
        <v>27</v>
      </c>
      <c r="G44" s="22">
        <v>1993</v>
      </c>
      <c r="H44" s="58">
        <v>22</v>
      </c>
      <c r="I44" s="23" t="s">
        <v>21</v>
      </c>
      <c r="J44" s="22">
        <v>1993</v>
      </c>
      <c r="K44" s="22">
        <v>172</v>
      </c>
      <c r="L44" s="61">
        <f t="shared" si="0"/>
        <v>13177707</v>
      </c>
      <c r="M44" s="40">
        <v>576007</v>
      </c>
      <c r="N44" s="40">
        <v>2200382</v>
      </c>
      <c r="O44" s="40">
        <v>139628</v>
      </c>
      <c r="P44" s="40">
        <v>372568</v>
      </c>
      <c r="Q44" s="40">
        <v>422022</v>
      </c>
      <c r="R44" s="40">
        <v>0</v>
      </c>
      <c r="S44" s="41">
        <v>4995624</v>
      </c>
      <c r="T44" s="40">
        <v>254440</v>
      </c>
      <c r="U44" s="40">
        <v>3637988</v>
      </c>
      <c r="V44" s="40">
        <v>579048</v>
      </c>
      <c r="W44" s="25"/>
    </row>
    <row r="45" spans="1:23" s="15" customFormat="1" ht="52.5" customHeight="1" x14ac:dyDescent="0.25">
      <c r="A45" s="6">
        <f>A44+1</f>
        <v>30</v>
      </c>
      <c r="B45" s="47" t="s">
        <v>104</v>
      </c>
      <c r="C45" s="22">
        <v>1957</v>
      </c>
      <c r="D45" s="20" t="s">
        <v>56</v>
      </c>
      <c r="E45" s="23" t="s">
        <v>21</v>
      </c>
      <c r="F45" s="23" t="s">
        <v>25</v>
      </c>
      <c r="G45" s="22">
        <v>1993</v>
      </c>
      <c r="H45" s="58">
        <v>22</v>
      </c>
      <c r="I45" s="23" t="s">
        <v>21</v>
      </c>
      <c r="J45" s="22">
        <v>1993</v>
      </c>
      <c r="K45" s="22">
        <v>172</v>
      </c>
      <c r="L45" s="61">
        <f t="shared" si="0"/>
        <v>38022253</v>
      </c>
      <c r="M45" s="40">
        <v>2384045</v>
      </c>
      <c r="N45" s="40">
        <v>9107191</v>
      </c>
      <c r="O45" s="40">
        <v>577910</v>
      </c>
      <c r="P45" s="40">
        <v>1542026</v>
      </c>
      <c r="Q45" s="40">
        <v>1746714</v>
      </c>
      <c r="R45" s="40">
        <v>0</v>
      </c>
      <c r="S45" s="41">
        <v>4157317</v>
      </c>
      <c r="T45" s="40">
        <v>1053104</v>
      </c>
      <c r="U45" s="40">
        <v>15057317</v>
      </c>
      <c r="V45" s="40">
        <v>2396629</v>
      </c>
      <c r="W45" s="25"/>
    </row>
    <row r="46" spans="1:23" s="15" customFormat="1" ht="52.5" customHeight="1" x14ac:dyDescent="0.25">
      <c r="A46" s="6">
        <f t="shared" ref="A46:A52" si="4">A45+1</f>
        <v>31</v>
      </c>
      <c r="B46" s="48" t="s">
        <v>136</v>
      </c>
      <c r="C46" s="26">
        <v>1961</v>
      </c>
      <c r="D46" s="27">
        <v>33738</v>
      </c>
      <c r="E46" s="26">
        <v>19</v>
      </c>
      <c r="F46" s="26">
        <v>11</v>
      </c>
      <c r="G46" s="26">
        <v>2008</v>
      </c>
      <c r="H46" s="58">
        <v>21</v>
      </c>
      <c r="I46" s="22">
        <v>6</v>
      </c>
      <c r="J46" s="22">
        <v>2004</v>
      </c>
      <c r="K46" s="22" t="s">
        <v>105</v>
      </c>
      <c r="L46" s="61">
        <f t="shared" si="0"/>
        <v>385192</v>
      </c>
      <c r="M46" s="40">
        <v>0</v>
      </c>
      <c r="N46" s="40">
        <v>0</v>
      </c>
      <c r="O46" s="40">
        <v>385192</v>
      </c>
      <c r="P46" s="40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0">
        <v>0</v>
      </c>
      <c r="W46" s="25"/>
    </row>
    <row r="47" spans="1:23" s="15" customFormat="1" ht="52.5" customHeight="1" x14ac:dyDescent="0.25">
      <c r="A47" s="6">
        <f t="shared" si="4"/>
        <v>32</v>
      </c>
      <c r="B47" s="48" t="s">
        <v>137</v>
      </c>
      <c r="C47" s="26">
        <v>1974</v>
      </c>
      <c r="D47" s="27">
        <v>33771</v>
      </c>
      <c r="E47" s="26">
        <v>5</v>
      </c>
      <c r="F47" s="26">
        <v>12</v>
      </c>
      <c r="G47" s="26">
        <v>2006</v>
      </c>
      <c r="H47" s="58">
        <v>21</v>
      </c>
      <c r="I47" s="22">
        <v>6</v>
      </c>
      <c r="J47" s="22">
        <v>2004</v>
      </c>
      <c r="K47" s="22" t="s">
        <v>105</v>
      </c>
      <c r="L47" s="61">
        <f t="shared" si="0"/>
        <v>2380330</v>
      </c>
      <c r="M47" s="40">
        <v>0</v>
      </c>
      <c r="N47" s="40">
        <v>0</v>
      </c>
      <c r="O47" s="40">
        <v>2380330</v>
      </c>
      <c r="P47" s="40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0">
        <v>0</v>
      </c>
      <c r="W47" s="25"/>
    </row>
    <row r="48" spans="1:23" s="15" customFormat="1" ht="52.5" customHeight="1" x14ac:dyDescent="0.25">
      <c r="A48" s="6">
        <f t="shared" si="4"/>
        <v>33</v>
      </c>
      <c r="B48" s="49" t="s">
        <v>138</v>
      </c>
      <c r="C48" s="28">
        <v>1981</v>
      </c>
      <c r="D48" s="29">
        <v>36453</v>
      </c>
      <c r="E48" s="28">
        <v>21</v>
      </c>
      <c r="F48" s="28">
        <v>11</v>
      </c>
      <c r="G48" s="28">
        <v>2006</v>
      </c>
      <c r="H48" s="58">
        <v>21</v>
      </c>
      <c r="I48" s="22">
        <v>6</v>
      </c>
      <c r="J48" s="22">
        <v>2004</v>
      </c>
      <c r="K48" s="22" t="s">
        <v>105</v>
      </c>
      <c r="L48" s="61">
        <f t="shared" si="0"/>
        <v>995338</v>
      </c>
      <c r="M48" s="40">
        <v>0</v>
      </c>
      <c r="N48" s="40">
        <v>0</v>
      </c>
      <c r="O48" s="40">
        <v>995338</v>
      </c>
      <c r="P48" s="40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0">
        <v>0</v>
      </c>
      <c r="W48" s="25"/>
    </row>
    <row r="49" spans="1:23" s="15" customFormat="1" ht="52.5" customHeight="1" x14ac:dyDescent="0.25">
      <c r="A49" s="6">
        <f t="shared" si="4"/>
        <v>34</v>
      </c>
      <c r="B49" s="49" t="s">
        <v>139</v>
      </c>
      <c r="C49" s="28">
        <v>1984</v>
      </c>
      <c r="D49" s="29">
        <v>36453</v>
      </c>
      <c r="E49" s="28">
        <v>31</v>
      </c>
      <c r="F49" s="28">
        <v>10</v>
      </c>
      <c r="G49" s="28">
        <v>2006</v>
      </c>
      <c r="H49" s="58">
        <v>21</v>
      </c>
      <c r="I49" s="22">
        <v>6</v>
      </c>
      <c r="J49" s="22">
        <v>2004</v>
      </c>
      <c r="K49" s="22" t="s">
        <v>105</v>
      </c>
      <c r="L49" s="61">
        <f t="shared" si="0"/>
        <v>930472</v>
      </c>
      <c r="M49" s="40">
        <v>0</v>
      </c>
      <c r="N49" s="40">
        <v>0</v>
      </c>
      <c r="O49" s="40">
        <v>930472</v>
      </c>
      <c r="P49" s="40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0">
        <v>0</v>
      </c>
      <c r="W49" s="25"/>
    </row>
    <row r="50" spans="1:23" s="15" customFormat="1" ht="52.5" customHeight="1" x14ac:dyDescent="0.25">
      <c r="A50" s="6">
        <f>A49+1</f>
        <v>35</v>
      </c>
      <c r="B50" s="49" t="s">
        <v>140</v>
      </c>
      <c r="C50" s="28">
        <v>1958</v>
      </c>
      <c r="D50" s="29">
        <v>34428</v>
      </c>
      <c r="E50" s="28">
        <v>4</v>
      </c>
      <c r="F50" s="28">
        <v>12</v>
      </c>
      <c r="G50" s="28">
        <v>2008</v>
      </c>
      <c r="H50" s="58">
        <v>21</v>
      </c>
      <c r="I50" s="22">
        <v>6</v>
      </c>
      <c r="J50" s="22">
        <v>2004</v>
      </c>
      <c r="K50" s="22" t="s">
        <v>105</v>
      </c>
      <c r="L50" s="61">
        <f t="shared" si="0"/>
        <v>496895</v>
      </c>
      <c r="M50" s="40">
        <v>0</v>
      </c>
      <c r="N50" s="40">
        <v>0</v>
      </c>
      <c r="O50" s="40">
        <v>496895</v>
      </c>
      <c r="P50" s="40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0">
        <v>0</v>
      </c>
      <c r="W50" s="25"/>
    </row>
    <row r="51" spans="1:23" s="15" customFormat="1" ht="52.5" customHeight="1" x14ac:dyDescent="0.25">
      <c r="A51" s="6">
        <f t="shared" si="4"/>
        <v>36</v>
      </c>
      <c r="B51" s="49" t="s">
        <v>106</v>
      </c>
      <c r="C51" s="28">
        <v>1966</v>
      </c>
      <c r="D51" s="29">
        <v>34428</v>
      </c>
      <c r="E51" s="28">
        <v>3</v>
      </c>
      <c r="F51" s="28">
        <v>8</v>
      </c>
      <c r="G51" s="28">
        <v>2009</v>
      </c>
      <c r="H51" s="58">
        <v>21</v>
      </c>
      <c r="I51" s="22">
        <v>6</v>
      </c>
      <c r="J51" s="22">
        <v>2004</v>
      </c>
      <c r="K51" s="22" t="s">
        <v>105</v>
      </c>
      <c r="L51" s="61">
        <f t="shared" si="0"/>
        <v>826691</v>
      </c>
      <c r="M51" s="40">
        <v>0</v>
      </c>
      <c r="N51" s="40">
        <v>0</v>
      </c>
      <c r="O51" s="40">
        <v>826691</v>
      </c>
      <c r="P51" s="40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0">
        <v>0</v>
      </c>
      <c r="W51" s="25"/>
    </row>
    <row r="52" spans="1:23" s="15" customFormat="1" ht="52.5" customHeight="1" x14ac:dyDescent="0.25">
      <c r="A52" s="6">
        <f t="shared" si="4"/>
        <v>37</v>
      </c>
      <c r="B52" s="50" t="s">
        <v>107</v>
      </c>
      <c r="C52" s="43">
        <v>1959</v>
      </c>
      <c r="D52" s="30">
        <v>34353</v>
      </c>
      <c r="E52" s="43">
        <v>20</v>
      </c>
      <c r="F52" s="43">
        <v>5</v>
      </c>
      <c r="G52" s="43">
        <v>2009</v>
      </c>
      <c r="H52" s="58">
        <v>21</v>
      </c>
      <c r="I52" s="22">
        <v>6</v>
      </c>
      <c r="J52" s="22">
        <v>2004</v>
      </c>
      <c r="K52" s="22" t="s">
        <v>105</v>
      </c>
      <c r="L52" s="61">
        <f t="shared" si="0"/>
        <v>611633</v>
      </c>
      <c r="M52" s="40">
        <v>0</v>
      </c>
      <c r="N52" s="40">
        <v>0</v>
      </c>
      <c r="O52" s="40">
        <v>611633</v>
      </c>
      <c r="P52" s="40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0">
        <v>0</v>
      </c>
      <c r="W52" s="25"/>
    </row>
    <row r="53" spans="1:23" s="15" customFormat="1" ht="52.5" customHeight="1" x14ac:dyDescent="0.25">
      <c r="A53" s="6">
        <f>A52+1</f>
        <v>38</v>
      </c>
      <c r="B53" s="49" t="s">
        <v>108</v>
      </c>
      <c r="C53" s="28">
        <v>1984</v>
      </c>
      <c r="D53" s="29">
        <v>36937</v>
      </c>
      <c r="E53" s="28">
        <v>12</v>
      </c>
      <c r="F53" s="28">
        <v>8</v>
      </c>
      <c r="G53" s="28">
        <v>2008</v>
      </c>
      <c r="H53" s="58">
        <v>21</v>
      </c>
      <c r="I53" s="22">
        <v>6</v>
      </c>
      <c r="J53" s="22">
        <v>2004</v>
      </c>
      <c r="K53" s="22" t="s">
        <v>105</v>
      </c>
      <c r="L53" s="61">
        <f t="shared" si="0"/>
        <v>318990</v>
      </c>
      <c r="M53" s="40">
        <v>0</v>
      </c>
      <c r="N53" s="40">
        <v>0</v>
      </c>
      <c r="O53" s="40">
        <v>318990</v>
      </c>
      <c r="P53" s="40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0">
        <v>0</v>
      </c>
      <c r="W53" s="25"/>
    </row>
    <row r="54" spans="1:23" s="15" customFormat="1" ht="61.5" customHeight="1" x14ac:dyDescent="0.25">
      <c r="A54" s="6">
        <f>A53+1</f>
        <v>39</v>
      </c>
      <c r="B54" s="51" t="s">
        <v>109</v>
      </c>
      <c r="C54" s="7" t="s">
        <v>112</v>
      </c>
      <c r="D54" s="31" t="s">
        <v>113</v>
      </c>
      <c r="E54" s="26">
        <v>13</v>
      </c>
      <c r="F54" s="26">
        <v>6</v>
      </c>
      <c r="G54" s="26">
        <v>1995</v>
      </c>
      <c r="H54" s="58" t="s">
        <v>114</v>
      </c>
      <c r="I54" s="58" t="s">
        <v>115</v>
      </c>
      <c r="J54" s="58" t="s">
        <v>116</v>
      </c>
      <c r="K54" s="58" t="s">
        <v>117</v>
      </c>
      <c r="L54" s="61">
        <f t="shared" si="0"/>
        <v>56470033</v>
      </c>
      <c r="M54" s="40">
        <v>3295889</v>
      </c>
      <c r="N54" s="40">
        <v>12590492</v>
      </c>
      <c r="O54" s="40">
        <v>798948</v>
      </c>
      <c r="P54" s="40">
        <v>2131817</v>
      </c>
      <c r="Q54" s="40">
        <v>2414794</v>
      </c>
      <c r="R54" s="40">
        <v>0</v>
      </c>
      <c r="S54" s="41">
        <v>9652503</v>
      </c>
      <c r="T54" s="40">
        <v>1455893</v>
      </c>
      <c r="U54" s="40">
        <v>20816410</v>
      </c>
      <c r="V54" s="40">
        <v>3313287</v>
      </c>
      <c r="W54" s="25"/>
    </row>
    <row r="55" spans="1:23" s="15" customFormat="1" ht="52.5" customHeight="1" x14ac:dyDescent="0.25">
      <c r="A55" s="6">
        <f t="shared" ref="A55:A56" si="5">A54+1</f>
        <v>40</v>
      </c>
      <c r="B55" s="51" t="s">
        <v>110</v>
      </c>
      <c r="C55" s="7" t="s">
        <v>119</v>
      </c>
      <c r="D55" s="31" t="s">
        <v>113</v>
      </c>
      <c r="E55" s="26">
        <v>15</v>
      </c>
      <c r="F55" s="26">
        <v>10</v>
      </c>
      <c r="G55" s="26">
        <v>1999</v>
      </c>
      <c r="H55" s="58">
        <v>1</v>
      </c>
      <c r="I55" s="22">
        <v>3</v>
      </c>
      <c r="J55" s="22">
        <v>1995</v>
      </c>
      <c r="K55" s="22" t="s">
        <v>118</v>
      </c>
      <c r="L55" s="61">
        <f t="shared" si="0"/>
        <v>10757511</v>
      </c>
      <c r="M55" s="40">
        <v>518782</v>
      </c>
      <c r="N55" s="40">
        <v>1981779</v>
      </c>
      <c r="O55" s="40">
        <v>125757</v>
      </c>
      <c r="P55" s="40">
        <v>335554</v>
      </c>
      <c r="Q55" s="40">
        <v>380095</v>
      </c>
      <c r="R55" s="40">
        <v>0</v>
      </c>
      <c r="S55" s="41">
        <v>3388299</v>
      </c>
      <c r="T55" s="40">
        <v>229162</v>
      </c>
      <c r="U55" s="40">
        <v>3276562</v>
      </c>
      <c r="V55" s="40">
        <v>521521</v>
      </c>
      <c r="W55" s="25"/>
    </row>
    <row r="56" spans="1:23" s="15" customFormat="1" ht="52.5" customHeight="1" x14ac:dyDescent="0.25">
      <c r="A56" s="6">
        <f t="shared" si="5"/>
        <v>41</v>
      </c>
      <c r="B56" s="51" t="s">
        <v>111</v>
      </c>
      <c r="C56" s="7" t="s">
        <v>120</v>
      </c>
      <c r="D56" s="44">
        <v>36077</v>
      </c>
      <c r="E56" s="6">
        <v>9</v>
      </c>
      <c r="F56" s="6">
        <v>10</v>
      </c>
      <c r="G56" s="6">
        <v>1998</v>
      </c>
      <c r="H56" s="22">
        <v>6</v>
      </c>
      <c r="I56" s="22">
        <v>6</v>
      </c>
      <c r="J56" s="22">
        <v>1997</v>
      </c>
      <c r="K56" s="22" t="s">
        <v>121</v>
      </c>
      <c r="L56" s="61">
        <f t="shared" si="0"/>
        <v>4107723</v>
      </c>
      <c r="M56" s="40">
        <v>167293</v>
      </c>
      <c r="N56" s="40">
        <v>639068</v>
      </c>
      <c r="O56" s="40">
        <v>40553</v>
      </c>
      <c r="P56" s="40">
        <v>108207</v>
      </c>
      <c r="Q56" s="40">
        <v>122570</v>
      </c>
      <c r="R56" s="40">
        <v>0</v>
      </c>
      <c r="S56" s="40">
        <v>1731360</v>
      </c>
      <c r="T56" s="40">
        <v>73898</v>
      </c>
      <c r="U56" s="45">
        <v>1056598</v>
      </c>
      <c r="V56" s="41">
        <v>168176</v>
      </c>
      <c r="W56" s="25"/>
    </row>
    <row r="57" spans="1:23" ht="52.5" customHeight="1" x14ac:dyDescent="0.3">
      <c r="A57" s="2"/>
      <c r="B57" s="3" t="s">
        <v>75</v>
      </c>
      <c r="C57" s="7"/>
      <c r="D57" s="7"/>
      <c r="E57" s="6"/>
      <c r="F57" s="6"/>
      <c r="G57" s="6"/>
      <c r="H57" s="58"/>
      <c r="I57" s="22"/>
      <c r="J57" s="22"/>
      <c r="K57" s="22"/>
      <c r="L57" s="61">
        <f>SUM(L16:L56)</f>
        <v>1037141778</v>
      </c>
      <c r="M57" s="61">
        <f t="shared" ref="M57:U57" si="6">SUM(M16:M56)</f>
        <v>65347326</v>
      </c>
      <c r="N57" s="61">
        <f t="shared" si="6"/>
        <v>249630656</v>
      </c>
      <c r="O57" s="61">
        <f t="shared" si="6"/>
        <v>25619186</v>
      </c>
      <c r="P57" s="61">
        <f t="shared" si="6"/>
        <v>42267358</v>
      </c>
      <c r="Q57" s="61">
        <f t="shared" si="6"/>
        <v>47877917</v>
      </c>
      <c r="R57" s="61">
        <f t="shared" si="6"/>
        <v>0</v>
      </c>
      <c r="S57" s="61">
        <f t="shared" si="6"/>
        <v>129539858</v>
      </c>
      <c r="T57" s="61">
        <f t="shared" si="6"/>
        <v>32062801</v>
      </c>
      <c r="U57" s="61">
        <f t="shared" si="6"/>
        <v>371190462</v>
      </c>
      <c r="V57" s="61">
        <f>SUM(V16:V56)</f>
        <v>73606214</v>
      </c>
      <c r="W57" s="61">
        <f t="shared" ref="W57" si="7">SUM(W16:W56)</f>
        <v>0</v>
      </c>
    </row>
    <row r="58" spans="1:23" ht="52.5" customHeight="1" x14ac:dyDescent="0.3">
      <c r="A58" s="52"/>
      <c r="B58" s="53"/>
      <c r="C58" s="54"/>
      <c r="D58" s="54"/>
      <c r="E58" s="55"/>
      <c r="F58" s="55"/>
      <c r="G58" s="55"/>
      <c r="H58" s="56"/>
      <c r="I58" s="55"/>
      <c r="J58" s="55"/>
      <c r="K58" s="55"/>
      <c r="L58" s="55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3" ht="22.5" x14ac:dyDescent="0.3">
      <c r="A59" s="78" t="s">
        <v>129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</sheetData>
  <autoFilter ref="A15:W15"/>
  <mergeCells count="23">
    <mergeCell ref="W13:W14"/>
    <mergeCell ref="B13:B14"/>
    <mergeCell ref="A13:A14"/>
    <mergeCell ref="S13:S14"/>
    <mergeCell ref="A59:V59"/>
    <mergeCell ref="A8:V8"/>
    <mergeCell ref="A9:V9"/>
    <mergeCell ref="A10:V10"/>
    <mergeCell ref="T13:T14"/>
    <mergeCell ref="E13:G13"/>
    <mergeCell ref="U13:U14"/>
    <mergeCell ref="V13:V14"/>
    <mergeCell ref="M13:Q13"/>
    <mergeCell ref="R13:R14"/>
    <mergeCell ref="C13:C14"/>
    <mergeCell ref="H13:K13"/>
    <mergeCell ref="D13:D14"/>
    <mergeCell ref="L13:L14"/>
    <mergeCell ref="T1:V1"/>
    <mergeCell ref="T2:V2"/>
    <mergeCell ref="T3:V3"/>
    <mergeCell ref="T4:V4"/>
    <mergeCell ref="A7:V7"/>
  </mergeCells>
  <pageMargins left="0.98425196850393704" right="0.59055118110236227" top="1.3779527559055118" bottom="0.78740157480314965" header="0.31496062992125984" footer="0.31496062992125984"/>
  <pageSetup paperSize="9" scale="32" fitToHeight="0" orientation="landscape" r:id="rId1"/>
  <ignoredErrors>
    <ignoredError sqref="E25:F37 H25:I38 E38:F45 I39:I47" numberStoredAsText="1"/>
    <ignoredError sqref="C54:H56 H17:I17 I21" twoDigitTextYear="1"/>
    <ignoredError sqref="I57:V5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Z21"/>
  <sheetViews>
    <sheetView workbookViewId="0">
      <selection activeCell="A17" sqref="A17:XFD21"/>
    </sheetView>
  </sheetViews>
  <sheetFormatPr defaultRowHeight="15" x14ac:dyDescent="0.25"/>
  <cols>
    <col min="2" max="2" width="20.5703125" customWidth="1"/>
  </cols>
  <sheetData>
    <row r="17" spans="1:26" s="1" customFormat="1" ht="52.5" customHeight="1" x14ac:dyDescent="0.3">
      <c r="A17" s="2">
        <f>общий!A19+1</f>
        <v>5</v>
      </c>
      <c r="B17" s="14" t="s">
        <v>78</v>
      </c>
      <c r="C17" s="14">
        <v>410.1</v>
      </c>
      <c r="D17" s="14"/>
      <c r="E17" s="6">
        <v>1955</v>
      </c>
      <c r="F17" s="10" t="s">
        <v>56</v>
      </c>
      <c r="G17" s="6">
        <v>6</v>
      </c>
      <c r="H17" s="6">
        <v>11</v>
      </c>
      <c r="I17" s="6">
        <v>1997</v>
      </c>
      <c r="J17" s="4" t="s">
        <v>42</v>
      </c>
      <c r="K17" s="4" t="s">
        <v>43</v>
      </c>
      <c r="L17" s="4" t="s">
        <v>44</v>
      </c>
      <c r="M17" s="4">
        <v>382</v>
      </c>
      <c r="N17" s="6">
        <f>O17+P17+Q17+R17+S17+T17+U17+V17+W17+X17</f>
        <v>4051161</v>
      </c>
      <c r="O17" s="11">
        <f>ROUND(C17*1252.19,0)</f>
        <v>513523</v>
      </c>
      <c r="P17" s="11">
        <f>ROUND(C17*4783.44,0)</f>
        <v>1961689</v>
      </c>
      <c r="Q17" s="11">
        <f>ROUND(C17*303.54,0)</f>
        <v>124482</v>
      </c>
      <c r="R17" s="11">
        <f>ROUND(C17*809.93,0)</f>
        <v>332152</v>
      </c>
      <c r="S17" s="11">
        <f>ROUND(C17*917.44,0)</f>
        <v>376242</v>
      </c>
      <c r="T17" s="11">
        <v>0</v>
      </c>
      <c r="U17" s="11">
        <v>0</v>
      </c>
      <c r="V17" s="11">
        <f>ROUND(C17*553.13,0)</f>
        <v>226839</v>
      </c>
      <c r="W17" s="11">
        <v>0</v>
      </c>
      <c r="X17" s="11">
        <f>ROUND(C17*1258.8,0)</f>
        <v>516234</v>
      </c>
      <c r="Y17" s="13" t="s">
        <v>17</v>
      </c>
      <c r="Z17" s="9" t="s">
        <v>73</v>
      </c>
    </row>
    <row r="18" spans="1:26" s="1" customFormat="1" ht="52.5" customHeight="1" x14ac:dyDescent="0.3">
      <c r="A18" s="2">
        <f>A17+1</f>
        <v>6</v>
      </c>
      <c r="B18" s="14" t="s">
        <v>79</v>
      </c>
      <c r="C18" s="14">
        <v>413.1</v>
      </c>
      <c r="D18" s="14"/>
      <c r="E18" s="6">
        <v>1955</v>
      </c>
      <c r="F18" s="10" t="s">
        <v>56</v>
      </c>
      <c r="G18" s="6">
        <v>29</v>
      </c>
      <c r="H18" s="6">
        <v>9</v>
      </c>
      <c r="I18" s="6">
        <v>1994</v>
      </c>
      <c r="J18" s="4">
        <v>17</v>
      </c>
      <c r="K18" s="4">
        <v>5</v>
      </c>
      <c r="L18" s="4">
        <v>1994</v>
      </c>
      <c r="M18" s="4">
        <v>382</v>
      </c>
      <c r="N18" s="6">
        <f>O18+P18+Q18+R18+S18+T18+U18+V18+W18+X18</f>
        <v>4080795</v>
      </c>
      <c r="O18" s="11">
        <f>ROUND(C18*1252.19,0)</f>
        <v>517280</v>
      </c>
      <c r="P18" s="11">
        <f>ROUND(C18*4783.44,0)</f>
        <v>1976039</v>
      </c>
      <c r="Q18" s="11">
        <f>ROUND(C18*303.54,0)</f>
        <v>125392</v>
      </c>
      <c r="R18" s="11">
        <f>ROUND(C18*809.93,0)</f>
        <v>334582</v>
      </c>
      <c r="S18" s="11">
        <f>ROUND(C18*917.44,0)</f>
        <v>378994</v>
      </c>
      <c r="T18" s="11">
        <v>0</v>
      </c>
      <c r="U18" s="11">
        <v>0</v>
      </c>
      <c r="V18" s="11">
        <f>ROUND(C18*553.13,0)</f>
        <v>228498</v>
      </c>
      <c r="W18" s="11">
        <v>0</v>
      </c>
      <c r="X18" s="11">
        <f>ROUND(C18*1258.8,0)</f>
        <v>520010</v>
      </c>
      <c r="Y18" s="13" t="s">
        <v>17</v>
      </c>
      <c r="Z18" s="9" t="s">
        <v>73</v>
      </c>
    </row>
    <row r="19" spans="1:26" s="1" customFormat="1" ht="52.5" customHeight="1" x14ac:dyDescent="0.3">
      <c r="A19" s="2">
        <f>A18+1</f>
        <v>7</v>
      </c>
      <c r="B19" s="14" t="s">
        <v>80</v>
      </c>
      <c r="C19" s="14">
        <v>380.8</v>
      </c>
      <c r="D19" s="14"/>
      <c r="E19" s="6">
        <v>1955</v>
      </c>
      <c r="F19" s="10" t="s">
        <v>56</v>
      </c>
      <c r="G19" s="6">
        <v>14</v>
      </c>
      <c r="H19" s="6">
        <v>12</v>
      </c>
      <c r="I19" s="6">
        <v>1996</v>
      </c>
      <c r="J19" s="4" t="s">
        <v>42</v>
      </c>
      <c r="K19" s="4" t="s">
        <v>43</v>
      </c>
      <c r="L19" s="4" t="s">
        <v>45</v>
      </c>
      <c r="M19" s="4">
        <v>382</v>
      </c>
      <c r="N19" s="6">
        <f>O19+P19+Q19+R19+S19+T19+U19+V19+W19+X19</f>
        <v>3761721</v>
      </c>
      <c r="O19" s="11">
        <f>ROUND(C19*1252.19,0)</f>
        <v>476834</v>
      </c>
      <c r="P19" s="11">
        <f>ROUND(C19*4783.44,0)</f>
        <v>1821534</v>
      </c>
      <c r="Q19" s="11">
        <f>ROUND(C19*303.54,0)</f>
        <v>115588</v>
      </c>
      <c r="R19" s="11">
        <f>ROUND(C19*809.93,0)</f>
        <v>308421</v>
      </c>
      <c r="S19" s="11">
        <f>ROUND(C19*917.44,0)</f>
        <v>349361</v>
      </c>
      <c r="T19" s="11">
        <v>0</v>
      </c>
      <c r="U19" s="11">
        <v>0</v>
      </c>
      <c r="V19" s="11">
        <f>ROUND(C19*553.13,0)</f>
        <v>210632</v>
      </c>
      <c r="W19" s="11">
        <v>0</v>
      </c>
      <c r="X19" s="11">
        <f>ROUND(C19*1258.8,0)</f>
        <v>479351</v>
      </c>
      <c r="Y19" s="13" t="s">
        <v>17</v>
      </c>
      <c r="Z19" s="9" t="s">
        <v>74</v>
      </c>
    </row>
    <row r="20" spans="1:26" s="1" customFormat="1" ht="52.5" customHeight="1" x14ac:dyDescent="0.3">
      <c r="A20" s="2">
        <f>A19+1</f>
        <v>8</v>
      </c>
      <c r="B20" s="14" t="s">
        <v>81</v>
      </c>
      <c r="C20" s="14">
        <v>399.8</v>
      </c>
      <c r="D20" s="14"/>
      <c r="E20" s="6">
        <v>1954</v>
      </c>
      <c r="F20" s="10" t="s">
        <v>56</v>
      </c>
      <c r="G20" s="6">
        <v>18</v>
      </c>
      <c r="H20" s="6">
        <v>10</v>
      </c>
      <c r="I20" s="6">
        <v>1996</v>
      </c>
      <c r="J20" s="4">
        <v>17</v>
      </c>
      <c r="K20" s="6">
        <v>5</v>
      </c>
      <c r="L20" s="6">
        <v>1994</v>
      </c>
      <c r="M20" s="4">
        <v>382</v>
      </c>
      <c r="N20" s="6">
        <f>O20+P20+Q20+R20+S20+T20+U20+V20+W20+X20</f>
        <v>3949412</v>
      </c>
      <c r="O20" s="11">
        <f>ROUND(C20*1252.19,0)</f>
        <v>500626</v>
      </c>
      <c r="P20" s="11">
        <f>ROUND(C20*4783.44,0)</f>
        <v>1912419</v>
      </c>
      <c r="Q20" s="11">
        <f>ROUND(C20*303.54,0)</f>
        <v>121355</v>
      </c>
      <c r="R20" s="11">
        <f>ROUND(C20*809.93,0)</f>
        <v>323810</v>
      </c>
      <c r="S20" s="11">
        <f>ROUND(C20*917.44,0)</f>
        <v>366793</v>
      </c>
      <c r="T20" s="11">
        <v>0</v>
      </c>
      <c r="U20" s="11">
        <v>0</v>
      </c>
      <c r="V20" s="11">
        <f>ROUND(C20*553.13,0)</f>
        <v>221141</v>
      </c>
      <c r="W20" s="11">
        <v>0</v>
      </c>
      <c r="X20" s="11">
        <f>ROUND(C20*1258.8,0)</f>
        <v>503268</v>
      </c>
      <c r="Y20" s="13" t="s">
        <v>17</v>
      </c>
      <c r="Z20" s="9" t="s">
        <v>73</v>
      </c>
    </row>
    <row r="21" spans="1:26" s="1" customFormat="1" ht="52.5" customHeight="1" x14ac:dyDescent="0.3">
      <c r="A21" s="2">
        <f>A20+1</f>
        <v>9</v>
      </c>
      <c r="B21" s="14" t="s">
        <v>82</v>
      </c>
      <c r="C21" s="14">
        <v>351.1</v>
      </c>
      <c r="D21" s="14"/>
      <c r="E21" s="6">
        <v>1954</v>
      </c>
      <c r="F21" s="10" t="s">
        <v>56</v>
      </c>
      <c r="G21" s="6">
        <v>5</v>
      </c>
      <c r="H21" s="6">
        <v>5</v>
      </c>
      <c r="I21" s="6">
        <v>1995</v>
      </c>
      <c r="J21" s="4">
        <v>17</v>
      </c>
      <c r="K21" s="6">
        <v>5</v>
      </c>
      <c r="L21" s="6">
        <v>1994</v>
      </c>
      <c r="M21" s="4">
        <v>382</v>
      </c>
      <c r="N21" s="6">
        <f>O21+P21+Q21+R21+S21+T21+U21+V21+W21+X21</f>
        <v>3468331</v>
      </c>
      <c r="O21" s="11">
        <f>ROUND(C21*1252.19,0)</f>
        <v>439644</v>
      </c>
      <c r="P21" s="11">
        <f>ROUND(C21*4783.44,0)</f>
        <v>1679466</v>
      </c>
      <c r="Q21" s="11">
        <f>ROUND(C21*303.54,0)</f>
        <v>106573</v>
      </c>
      <c r="R21" s="11">
        <f>ROUND(C21*809.93,0)</f>
        <v>284366</v>
      </c>
      <c r="S21" s="11">
        <f>ROUND(C21*917.44,0)</f>
        <v>322113</v>
      </c>
      <c r="T21" s="11">
        <v>0</v>
      </c>
      <c r="U21" s="11">
        <v>0</v>
      </c>
      <c r="V21" s="11">
        <f>ROUND(C21*553.13,0)</f>
        <v>194204</v>
      </c>
      <c r="W21" s="11">
        <v>0</v>
      </c>
      <c r="X21" s="11">
        <f>ROUND(C21*1258.8,0)</f>
        <v>441965</v>
      </c>
      <c r="Y21" s="13" t="s">
        <v>17</v>
      </c>
      <c r="Z21" s="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общий</vt:lpstr>
      <vt:lpstr>Лист2</vt:lpstr>
      <vt:lpstr>Лист3</vt:lpstr>
      <vt:lpstr>общий!Заголовки_для_печати</vt:lpstr>
      <vt:lpstr>общий!Область_печати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2020-11-16T11:59:06Z</dcterms:modified>
</cp:coreProperties>
</file>