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9110" windowHeight="13395"/>
  </bookViews>
  <sheets>
    <sheet name="Свод " sheetId="6" r:id="rId1"/>
  </sheets>
  <definedNames>
    <definedName name="_xlnm.Print_Titles" localSheetId="0">'Свод '!$19:$19</definedName>
    <definedName name="_xlnm.Print_Area" localSheetId="0">'Свод '!$A$1:$I$152</definedName>
  </definedNames>
  <calcPr calcId="145621"/>
</workbook>
</file>

<file path=xl/calcChain.xml><?xml version="1.0" encoding="utf-8"?>
<calcChain xmlns="http://schemas.openxmlformats.org/spreadsheetml/2006/main">
  <c r="E135" i="6" l="1"/>
  <c r="F135" i="6"/>
  <c r="G135" i="6"/>
  <c r="H135" i="6"/>
  <c r="I135" i="6"/>
  <c r="D134" i="6"/>
  <c r="C134" i="6" s="1"/>
  <c r="D129" i="6" l="1"/>
  <c r="E129" i="6"/>
  <c r="F129" i="6"/>
  <c r="G129" i="6"/>
  <c r="H129" i="6"/>
  <c r="I129" i="6"/>
  <c r="C129" i="6"/>
  <c r="D128" i="6"/>
  <c r="C128" i="6" s="1"/>
  <c r="H125" i="6" l="1"/>
  <c r="G125" i="6"/>
  <c r="H133" i="6"/>
  <c r="G133" i="6"/>
  <c r="G115" i="6" l="1"/>
  <c r="H126" i="6" l="1"/>
  <c r="D127" i="6" l="1"/>
  <c r="C127" i="6" s="1"/>
  <c r="J141" i="6" l="1"/>
  <c r="E119" i="6" l="1"/>
  <c r="F119" i="6"/>
  <c r="G119" i="6"/>
  <c r="H119" i="6"/>
  <c r="I119" i="6"/>
  <c r="D118" i="6"/>
  <c r="C118" i="6" s="1"/>
  <c r="E99" i="6" l="1"/>
  <c r="F99" i="6"/>
  <c r="G99" i="6"/>
  <c r="H99" i="6"/>
  <c r="I99" i="6"/>
  <c r="D98" i="6"/>
  <c r="C98" i="6" s="1"/>
  <c r="D122" i="6" l="1"/>
  <c r="C122" i="6" s="1"/>
  <c r="E123" i="6"/>
  <c r="F123" i="6"/>
  <c r="G123" i="6"/>
  <c r="H123" i="6"/>
  <c r="I123" i="6"/>
  <c r="E115" i="6" l="1"/>
  <c r="F115" i="6"/>
  <c r="H115" i="6"/>
  <c r="I115" i="6"/>
  <c r="D114" i="6"/>
  <c r="C114" i="6" s="1"/>
  <c r="D133" i="6"/>
  <c r="D132" i="6"/>
  <c r="C132" i="6" s="1"/>
  <c r="C133" i="6" l="1"/>
  <c r="C135" i="6" s="1"/>
  <c r="D135" i="6"/>
  <c r="H150" i="6"/>
  <c r="D131" i="6"/>
  <c r="C131" i="6" s="1"/>
  <c r="D117" i="6"/>
  <c r="D113" i="6"/>
  <c r="C113" i="6" s="1"/>
  <c r="D108" i="6"/>
  <c r="C108" i="6" s="1"/>
  <c r="D109" i="6"/>
  <c r="C109" i="6" s="1"/>
  <c r="D110" i="6"/>
  <c r="C110" i="6" s="1"/>
  <c r="D111" i="6"/>
  <c r="C111" i="6" s="1"/>
  <c r="D112" i="6"/>
  <c r="C112" i="6" s="1"/>
  <c r="D107" i="6"/>
  <c r="D106" i="6"/>
  <c r="D103" i="6"/>
  <c r="C103" i="6" s="1"/>
  <c r="D102" i="6"/>
  <c r="C102" i="6" s="1"/>
  <c r="F104" i="6"/>
  <c r="G104" i="6"/>
  <c r="H104" i="6"/>
  <c r="D95" i="6"/>
  <c r="D96" i="6"/>
  <c r="C96" i="6" s="1"/>
  <c r="D97" i="6"/>
  <c r="C97" i="6" s="1"/>
  <c r="D94" i="6"/>
  <c r="C117" i="6" l="1"/>
  <c r="C119" i="6" s="1"/>
  <c r="D119" i="6"/>
  <c r="C95" i="6"/>
  <c r="D99" i="6"/>
  <c r="D115" i="6"/>
  <c r="C94" i="6"/>
  <c r="C99" i="6" l="1"/>
  <c r="D121" i="6"/>
  <c r="D126" i="6"/>
  <c r="D125" i="6"/>
  <c r="C125" i="6" s="1"/>
  <c r="C121" i="6" l="1"/>
  <c r="C123" i="6" s="1"/>
  <c r="D123" i="6"/>
  <c r="C126" i="6"/>
  <c r="E150" i="6"/>
  <c r="F150" i="6"/>
  <c r="G150" i="6"/>
  <c r="I150" i="6"/>
  <c r="D144" i="6"/>
  <c r="D149" i="6"/>
  <c r="C149" i="6" s="1"/>
  <c r="D148" i="6"/>
  <c r="C148" i="6" s="1"/>
  <c r="D147" i="6"/>
  <c r="C147" i="6" s="1"/>
  <c r="D146" i="6"/>
  <c r="C146" i="6" s="1"/>
  <c r="D145" i="6"/>
  <c r="C145" i="6" s="1"/>
  <c r="D150" i="6" l="1"/>
  <c r="C144" i="6"/>
  <c r="C150" i="6" s="1"/>
  <c r="H60" i="6"/>
  <c r="G60" i="6"/>
  <c r="F60" i="6"/>
  <c r="E60" i="6"/>
  <c r="I50" i="6"/>
  <c r="I60" i="6" s="1"/>
  <c r="D59" i="6"/>
  <c r="C59" i="6" s="1"/>
  <c r="E141" i="6" l="1"/>
  <c r="F141" i="6" l="1"/>
  <c r="F142" i="6" s="1"/>
  <c r="I141" i="6"/>
  <c r="I101" i="6" l="1"/>
  <c r="I104" i="6" s="1"/>
  <c r="I142" i="6" s="1"/>
  <c r="E101" i="6"/>
  <c r="D101" i="6" l="1"/>
  <c r="D104" i="6" s="1"/>
  <c r="E104" i="6"/>
  <c r="E142" i="6" s="1"/>
  <c r="D137" i="6"/>
  <c r="C106" i="6" l="1"/>
  <c r="E90" i="6"/>
  <c r="F90" i="6"/>
  <c r="G90" i="6"/>
  <c r="H90" i="6"/>
  <c r="I90" i="6"/>
  <c r="D86" i="6"/>
  <c r="C86" i="6" s="1"/>
  <c r="C90" i="6" s="1"/>
  <c r="E84" i="6"/>
  <c r="F84" i="6"/>
  <c r="G84" i="6"/>
  <c r="H84" i="6"/>
  <c r="I84" i="6"/>
  <c r="D69" i="6"/>
  <c r="C69" i="6" s="1"/>
  <c r="C84" i="6" s="1"/>
  <c r="D62" i="6"/>
  <c r="C62" i="6" s="1"/>
  <c r="C67" i="6" s="1"/>
  <c r="E67" i="6"/>
  <c r="F67" i="6"/>
  <c r="G67" i="6"/>
  <c r="H67" i="6"/>
  <c r="I67" i="6"/>
  <c r="E48" i="6"/>
  <c r="F48" i="6"/>
  <c r="G48" i="6"/>
  <c r="H48" i="6"/>
  <c r="I48" i="6"/>
  <c r="D32" i="6"/>
  <c r="D48" i="6" s="1"/>
  <c r="E30" i="6"/>
  <c r="F30" i="6"/>
  <c r="G30" i="6"/>
  <c r="H30" i="6"/>
  <c r="D50" i="6"/>
  <c r="D60" i="6" s="1"/>
  <c r="D67" i="6" l="1"/>
  <c r="F91" i="6"/>
  <c r="F151" i="6" s="1"/>
  <c r="G91" i="6"/>
  <c r="E91" i="6"/>
  <c r="E151" i="6" s="1"/>
  <c r="H91" i="6"/>
  <c r="D90" i="6"/>
  <c r="C107" i="6"/>
  <c r="C115" i="6" s="1"/>
  <c r="C50" i="6"/>
  <c r="C60" i="6" s="1"/>
  <c r="D84" i="6"/>
  <c r="C32" i="6"/>
  <c r="C48" i="6" s="1"/>
  <c r="I22" i="6"/>
  <c r="I30" i="6" l="1"/>
  <c r="I91" i="6" s="1"/>
  <c r="I151" i="6" s="1"/>
  <c r="D22" i="6"/>
  <c r="C22" i="6" l="1"/>
  <c r="C30" i="6" s="1"/>
  <c r="C91" i="6" s="1"/>
  <c r="D30" i="6"/>
  <c r="D91" i="6" s="1"/>
  <c r="G141" i="6"/>
  <c r="H141" i="6" l="1"/>
  <c r="D140" i="6"/>
  <c r="C140" i="6" s="1"/>
  <c r="C137" i="6"/>
  <c r="D138" i="6"/>
  <c r="D139" i="6"/>
  <c r="D141" i="6" l="1"/>
  <c r="D142" i="6" s="1"/>
  <c r="D151" i="6" s="1"/>
  <c r="G142" i="6"/>
  <c r="G151" i="6" s="1"/>
  <c r="H142" i="6"/>
  <c r="H151" i="6" s="1"/>
  <c r="C138" i="6"/>
  <c r="C139" i="6"/>
  <c r="C141" i="6" l="1"/>
  <c r="C101" i="6"/>
  <c r="C104" i="6" s="1"/>
  <c r="C142" i="6" s="1"/>
  <c r="C151" i="6" l="1"/>
</calcChain>
</file>

<file path=xl/sharedStrings.xml><?xml version="1.0" encoding="utf-8"?>
<sst xmlns="http://schemas.openxmlformats.org/spreadsheetml/2006/main" count="157" uniqueCount="132">
  <si>
    <t>Благоустройство 0503</t>
  </si>
  <si>
    <t>городского округа город Воронеж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</si>
  <si>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</si>
  <si>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</si>
  <si>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</si>
  <si>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3</t>
  </si>
  <si>
    <t>7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</si>
  <si>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</si>
  <si>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</si>
  <si>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</si>
  <si>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</si>
  <si>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</si>
  <si>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</si>
  <si>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</si>
  <si>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</si>
  <si>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</si>
  <si>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</si>
  <si>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</si>
  <si>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</si>
  <si>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</si>
  <si>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</si>
  <si>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</si>
  <si>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</si>
  <si>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«Формирование современной городской среды на территории городского округа город Воронеж на 2018–2024 годы»</t>
  </si>
  <si>
    <t>Общая  стоимость,  руб.</t>
  </si>
  <si>
    <t>Сквер имени Н.Ф. Ватутина, Московский пр-кт, 97с</t>
  </si>
  <si>
    <t>№ п/п</t>
  </si>
  <si>
    <t>Наименование объектов, работ и затрат</t>
  </si>
  <si>
    <t>строительные работы (включая НДС), руб.</t>
  </si>
  <si>
    <t xml:space="preserve">ассигнований бюджета городского округа город Воронеж на 2021 год на проведение мероприятий </t>
  </si>
  <si>
    <t>Итого по управлению строительной политики</t>
  </si>
  <si>
    <t>Итого по благоустройству общественных территорий</t>
  </si>
  <si>
    <t>Итого по благоустройству дворовых территорий</t>
  </si>
  <si>
    <t>ул. Беговая, д. 144</t>
  </si>
  <si>
    <t>ул. Генерала Лизюкова, д. 91, д. 91а</t>
  </si>
  <si>
    <t>ул. Генерала Лизюкова, д. 93, д. 93а</t>
  </si>
  <si>
    <t>ул. Хользунова, д. 88</t>
  </si>
  <si>
    <t>б-р Победы, д. 10</t>
  </si>
  <si>
    <t>б-р Победы, д. 24</t>
  </si>
  <si>
    <t>ул. Владимира Невского, д. 35</t>
  </si>
  <si>
    <t>ул. Владимира Невского, д. 55</t>
  </si>
  <si>
    <t>ул. Генерала Лизюкова, д. 28</t>
  </si>
  <si>
    <t>Московский пр-кт, д. 94</t>
  </si>
  <si>
    <t>ул. Новгородская, д. 141</t>
  </si>
  <si>
    <t>ул. Хользунова, д. 108</t>
  </si>
  <si>
    <t>Ленинский пр-кт, д. 8/1</t>
  </si>
  <si>
    <t>Ленинский пр-кт, д. 110</t>
  </si>
  <si>
    <t>Ленинский пр-кт, д. 116</t>
  </si>
  <si>
    <t>ул. Новосибирская, д. 55</t>
  </si>
  <si>
    <t>ул. Писарева, д. 19а, 17б</t>
  </si>
  <si>
    <t>ул. Полякова, д. 15</t>
  </si>
  <si>
    <t>ул. Ростовская, д. 40</t>
  </si>
  <si>
    <t>ул. Ростовская, д. 61</t>
  </si>
  <si>
    <t>ул. Туполева, д. 31б</t>
  </si>
  <si>
    <t>ул. Гродненская, д. 1</t>
  </si>
  <si>
    <t>ул. Кирова, д. 8</t>
  </si>
  <si>
    <t>ул. Челюскинцев, д. 140</t>
  </si>
  <si>
    <t>ул. Матросова, д. 127</t>
  </si>
  <si>
    <t>ул. Моисеева, д. 65</t>
  </si>
  <si>
    <t>ул. Антокольского, д. 6</t>
  </si>
  <si>
    <t>б-р Пионеров, д. 20</t>
  </si>
  <si>
    <t>ул. Домостроителей, д. 45</t>
  </si>
  <si>
    <t>ул. Домостроителей, д. 51</t>
  </si>
  <si>
    <t>пр-кт Патриотов, д. 2</t>
  </si>
  <si>
    <t>пр-кт Патриотов, д. 6</t>
  </si>
  <si>
    <t>пр-кт Патриотов, д. 16</t>
  </si>
  <si>
    <t>пр-кт Патриотов, д. 22</t>
  </si>
  <si>
    <t>ул. Путиловская, д. 13а</t>
  </si>
  <si>
    <t>ул. Путиловская, д. 15а</t>
  </si>
  <si>
    <t>ул. Путиловская, д. 17</t>
  </si>
  <si>
    <t>ул. Тепличная, д. 20</t>
  </si>
  <si>
    <t>ул. Южно-Моравская, д. 2</t>
  </si>
  <si>
    <t>ул. Южно-Моравская, д. 10</t>
  </si>
  <si>
    <t>ул. Южно-Моравская, д. 12</t>
  </si>
  <si>
    <t>ул. Алексеевского, д. 18</t>
  </si>
  <si>
    <t>ул. Алексеевского, д. 22</t>
  </si>
  <si>
    <t>ул. Коммунаров, д. 45</t>
  </si>
  <si>
    <t>ул. Средне-Московская, д. 8</t>
  </si>
  <si>
    <t>Итого по Центральному району</t>
  </si>
  <si>
    <t>по соглашению 20701000-1-2021-002 от 19.01.2021, 
 руб.</t>
  </si>
  <si>
    <t>средства городского округа</t>
  </si>
  <si>
    <t>6</t>
  </si>
  <si>
    <t>9</t>
  </si>
  <si>
    <t>ул. Электровозная, д. 4</t>
  </si>
  <si>
    <t>ул. Переверткина, д. 48</t>
  </si>
  <si>
    <t>ул. Остужева, д. 42</t>
  </si>
  <si>
    <t>ул. Маршала Одинцова, д. 19</t>
  </si>
  <si>
    <t>ул. Богдана Хмельницкого, д. 32а</t>
  </si>
  <si>
    <t>пер. Санаторный, д. 2, д. 2а</t>
  </si>
  <si>
    <t>по соглашению (доп. средства),  
 руб.</t>
  </si>
  <si>
    <t>средства федерального и областного бюджетов</t>
  </si>
  <si>
    <t>средства областного бюджета</t>
  </si>
  <si>
    <t>Ленинский пр-кт, д. 130, д. 132</t>
  </si>
  <si>
    <t>Ленинский пр-кт, д. 152</t>
  </si>
  <si>
    <t>ул. 45 стрелковой дивизии, д. 273</t>
  </si>
  <si>
    <t>ул. Владимира Невского, д. 13в</t>
  </si>
  <si>
    <t>ул. Хользунова, д. 98, д. 98в</t>
  </si>
  <si>
    <t>ул. Хользунова, д. 100, д. 100в</t>
  </si>
  <si>
    <t>Благоустройство парка культуры и отдыха «Орленок» в городе Воронеже</t>
  </si>
  <si>
    <t>Благоустройство Петровской набережной (I очередь)</t>
  </si>
  <si>
    <t xml:space="preserve">Руководитель управления жилищно-коммунального хозяйства                                                                                                                                                                                   Д.В. Соломаха                                                                                                                                                                                                            </t>
  </si>
  <si>
    <t>Оформление кадастровых справок</t>
  </si>
  <si>
    <t>доп. средства  бюджета городского округа город Воронеж, руб.</t>
  </si>
  <si>
    <t>Благоустройство проспекта Революции в городе Воронеже</t>
  </si>
  <si>
    <t>Итого по мероприятию</t>
  </si>
  <si>
    <t>Мероприятие по повышению уровня информирования граждан о проведении голосования по отбору общественных территорий, подлежащих благоустройству</t>
  </si>
  <si>
    <t>Общественная территория у памятника «Детям – жертвам фашистской бомбардировки», ул. Театральная, между д. 32 и д.34</t>
  </si>
  <si>
    <t xml:space="preserve">Сквер Никитинский, ул. Никитинская, 11в </t>
  </si>
  <si>
    <t>Сквер Футбольный, ул. Нариманова, 2/2</t>
  </si>
  <si>
    <t>Сквер Январский, ул. 25 Января, 6д</t>
  </si>
  <si>
    <t>Сквер Серафимовича, ул. Серафимовича, 41в, пер. Серафимовича, 2в</t>
  </si>
  <si>
    <t>Сквер по ул. Беговой, ул. Беговая, 166с</t>
  </si>
  <si>
    <t>Сквер имени Н.И. Костомарова, ул. Владимира Невского, 7/2</t>
  </si>
  <si>
    <t xml:space="preserve">Сквер Ученический, Ленинский пр-кт, 34в </t>
  </si>
  <si>
    <t xml:space="preserve">Сквер Витебский, ул. Димитрова, 137д </t>
  </si>
  <si>
    <t xml:space="preserve">Сквер Чебышева, ул. Чебышева, 2д </t>
  </si>
  <si>
    <t>Благоустройство территории бульвара Ростовский</t>
  </si>
  <si>
    <t>Благоустройство общественной территории: ул. Кропоткина, 4</t>
  </si>
  <si>
    <t>Бульвар Литературный, ул. Плехановская, 1с</t>
  </si>
  <si>
    <t>Сквер Крымский, ул. Пирогова, 23</t>
  </si>
  <si>
    <t>Управление экологии</t>
  </si>
  <si>
    <t>Итого по управлению экологии</t>
  </si>
  <si>
    <t>Проведение проверки достоверности сметной стоимости</t>
  </si>
  <si>
    <t xml:space="preserve">Общественная территория «Сквер Советский» </t>
  </si>
  <si>
    <t>Парк  Мостозавода, ул. Уточкина, 1д</t>
  </si>
  <si>
    <t>Парк «Алые паруса», ул. Арзамасская, 4д</t>
  </si>
  <si>
    <t>Сквер Тельмана, ул. Богдана Хмельницкого, 25в</t>
  </si>
  <si>
    <t>Благоустройство сквера им. Куцыгина в г. Воронеже</t>
  </si>
  <si>
    <t>Бульвар «Ленинский проспект», Ленинский пр-кт, 93д</t>
  </si>
  <si>
    <t>Бульвар «Таврово», с. Таврово, ул. Корабельная, 28д</t>
  </si>
  <si>
    <t>Благоустройство мемориального комплекса «Площадь Победы»</t>
  </si>
  <si>
    <t>от 16.06.2021     № 324-р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</si>
</sst>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;[Red]#,##0.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sz val="2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4" fontId="6" fillId="2" borderId="1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1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165" fontId="6" fillId="0" borderId="1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/>
    <xf numFmtId="0" fontId="10" fillId="2" borderId="0" xfId="0" applyFont="1" applyFill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4" fontId="7" fillId="2" borderId="0" xfId="0" applyNumberFormat="1" applyFont="1" applyFill="1" applyAlignment="1">
      <alignment horizontal="left" vertical="center"/>
    </xf>
    <xf numFmtId="165" fontId="7" fillId="0" borderId="0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7" fillId="2" borderId="0" xfId="0" applyFont="1" applyFill="1"/>
    <xf numFmtId="4" fontId="7" fillId="2" borderId="0" xfId="0" applyNumberFormat="1" applyFont="1" applyFill="1"/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left" vertical="center" wrapText="1"/>
    </xf>
    <xf numFmtId="1" fontId="7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8"/>
  <sheetViews>
    <sheetView tabSelected="1" view="pageBreakPreview" zoomScale="75" zoomScaleNormal="75" zoomScaleSheetLayoutView="75" workbookViewId="0">
      <selection activeCell="B10" sqref="B10:I10"/>
    </sheetView>
  </sheetViews>
  <sheetFormatPr defaultRowHeight="15.75" x14ac:dyDescent="0.25"/>
  <cols>
    <col min="1" max="1" width="10.5703125" style="7" customWidth="1"/>
    <col min="2" max="2" width="62.42578125" style="34" customWidth="1"/>
    <col min="3" max="3" width="25.5703125" style="3" customWidth="1"/>
    <col min="4" max="5" width="21.42578125" style="3" customWidth="1"/>
    <col min="6" max="7" width="22.5703125" style="3" customWidth="1"/>
    <col min="8" max="8" width="19.42578125" style="3" customWidth="1"/>
    <col min="9" max="9" width="20.140625" style="3" customWidth="1"/>
    <col min="10" max="10" width="9.140625" style="3"/>
    <col min="11" max="11" width="10.42578125" style="3" bestFit="1" customWidth="1"/>
    <col min="12" max="12" width="14.42578125" style="3" bestFit="1" customWidth="1"/>
    <col min="13" max="16384" width="9.140625" style="3"/>
  </cols>
  <sheetData>
    <row r="1" spans="1:9" ht="23.25" customHeight="1" x14ac:dyDescent="0.25">
      <c r="B1" s="30"/>
      <c r="C1" s="8"/>
      <c r="D1" s="8"/>
      <c r="E1" s="8"/>
      <c r="F1" s="8"/>
      <c r="G1" s="8"/>
      <c r="H1" s="8"/>
      <c r="I1" s="8"/>
    </row>
    <row r="2" spans="1:9" ht="30.75" customHeight="1" x14ac:dyDescent="0.25">
      <c r="B2" s="30"/>
      <c r="C2" s="8"/>
      <c r="D2" s="8"/>
      <c r="F2" s="8"/>
      <c r="G2" s="18" t="s">
        <v>3</v>
      </c>
      <c r="H2" s="18"/>
    </row>
    <row r="3" spans="1:9" ht="33.75" customHeight="1" x14ac:dyDescent="0.25">
      <c r="B3" s="30"/>
      <c r="C3" s="8"/>
      <c r="D3" s="8"/>
      <c r="F3" s="8"/>
      <c r="G3" s="18" t="s">
        <v>4</v>
      </c>
      <c r="H3" s="18"/>
    </row>
    <row r="4" spans="1:9" ht="32.25" customHeight="1" x14ac:dyDescent="0.25">
      <c r="B4" s="30"/>
      <c r="C4" s="8"/>
      <c r="D4" s="8"/>
      <c r="F4" s="8"/>
      <c r="G4" s="18" t="s">
        <v>1</v>
      </c>
      <c r="H4" s="18"/>
    </row>
    <row r="5" spans="1:9" ht="36" customHeight="1" x14ac:dyDescent="0.25">
      <c r="B5" s="30"/>
      <c r="C5" s="8"/>
      <c r="D5" s="8"/>
      <c r="F5" s="8"/>
      <c r="G5" s="18" t="s">
        <v>131</v>
      </c>
      <c r="H5" s="18"/>
    </row>
    <row r="6" spans="1:9" ht="23.25" customHeight="1" x14ac:dyDescent="0.25">
      <c r="B6" s="30"/>
      <c r="C6" s="8"/>
      <c r="D6" s="8"/>
      <c r="E6" s="8"/>
      <c r="F6" s="8"/>
      <c r="G6" s="8"/>
      <c r="H6" s="8"/>
      <c r="I6" s="14"/>
    </row>
    <row r="7" spans="1:9" ht="23.25" customHeight="1" x14ac:dyDescent="0.25">
      <c r="B7" s="30"/>
      <c r="C7" s="8"/>
      <c r="D7" s="8"/>
      <c r="E7" s="8"/>
      <c r="F7" s="8"/>
      <c r="G7" s="8"/>
      <c r="H7" s="8"/>
      <c r="I7" s="14"/>
    </row>
    <row r="8" spans="1:9" ht="23.25" customHeight="1" x14ac:dyDescent="0.25">
      <c r="B8" s="30"/>
      <c r="C8" s="8"/>
      <c r="D8" s="8"/>
      <c r="E8" s="8"/>
      <c r="F8" s="8"/>
      <c r="G8" s="8"/>
      <c r="H8" s="8"/>
      <c r="I8" s="14"/>
    </row>
    <row r="9" spans="1:9" s="9" customFormat="1" ht="23.25" customHeight="1" x14ac:dyDescent="0.25">
      <c r="A9" s="7"/>
      <c r="B9" s="95" t="s">
        <v>11</v>
      </c>
      <c r="C9" s="95"/>
      <c r="D9" s="95"/>
      <c r="E9" s="95"/>
      <c r="F9" s="95"/>
      <c r="G9" s="95"/>
      <c r="H9" s="95"/>
      <c r="I9" s="95"/>
    </row>
    <row r="10" spans="1:9" s="9" customFormat="1" ht="23.25" customHeight="1" x14ac:dyDescent="0.25">
      <c r="A10" s="7"/>
      <c r="B10" s="95" t="s">
        <v>29</v>
      </c>
      <c r="C10" s="95"/>
      <c r="D10" s="95"/>
      <c r="E10" s="95"/>
      <c r="F10" s="95"/>
      <c r="G10" s="95"/>
      <c r="H10" s="95"/>
      <c r="I10" s="95"/>
    </row>
    <row r="11" spans="1:9" s="9" customFormat="1" ht="23.25" customHeight="1" x14ac:dyDescent="0.25">
      <c r="A11" s="7"/>
      <c r="B11" s="96" t="s">
        <v>2</v>
      </c>
      <c r="C11" s="96"/>
      <c r="D11" s="96"/>
      <c r="E11" s="96"/>
      <c r="F11" s="96"/>
      <c r="G11" s="96"/>
      <c r="H11" s="96"/>
      <c r="I11" s="96"/>
    </row>
    <row r="12" spans="1:9" s="9" customFormat="1" ht="23.25" customHeight="1" x14ac:dyDescent="0.25">
      <c r="A12" s="7"/>
      <c r="B12" s="96" t="s">
        <v>23</v>
      </c>
      <c r="C12" s="96"/>
      <c r="D12" s="96"/>
      <c r="E12" s="96"/>
      <c r="F12" s="96"/>
      <c r="G12" s="96"/>
      <c r="H12" s="96"/>
      <c r="I12" s="96"/>
    </row>
    <row r="13" spans="1:9" s="9" customFormat="1" ht="20.25" customHeight="1" x14ac:dyDescent="0.25">
      <c r="A13" s="7"/>
      <c r="B13" s="31"/>
      <c r="C13" s="24"/>
      <c r="D13" s="24"/>
      <c r="E13" s="24"/>
      <c r="F13" s="24"/>
      <c r="G13" s="24"/>
      <c r="H13" s="24"/>
      <c r="I13" s="24"/>
    </row>
    <row r="14" spans="1:9" ht="33" customHeight="1" x14ac:dyDescent="0.25">
      <c r="A14" s="105" t="s">
        <v>26</v>
      </c>
      <c r="B14" s="105" t="s">
        <v>27</v>
      </c>
      <c r="C14" s="105" t="s">
        <v>24</v>
      </c>
      <c r="D14" s="97" t="s">
        <v>0</v>
      </c>
      <c r="E14" s="97"/>
      <c r="F14" s="97"/>
      <c r="G14" s="97"/>
      <c r="H14" s="97"/>
      <c r="I14" s="97"/>
    </row>
    <row r="15" spans="1:9" ht="30.75" customHeight="1" x14ac:dyDescent="0.25">
      <c r="A15" s="106"/>
      <c r="B15" s="106"/>
      <c r="C15" s="106"/>
      <c r="D15" s="105" t="s">
        <v>28</v>
      </c>
      <c r="E15" s="108" t="s">
        <v>79</v>
      </c>
      <c r="F15" s="109"/>
      <c r="G15" s="108" t="s">
        <v>89</v>
      </c>
      <c r="H15" s="109"/>
      <c r="I15" s="92" t="s">
        <v>102</v>
      </c>
    </row>
    <row r="16" spans="1:9" ht="35.25" customHeight="1" x14ac:dyDescent="0.25">
      <c r="A16" s="106"/>
      <c r="B16" s="106"/>
      <c r="C16" s="106"/>
      <c r="D16" s="106"/>
      <c r="E16" s="110"/>
      <c r="F16" s="111"/>
      <c r="G16" s="110"/>
      <c r="H16" s="111"/>
      <c r="I16" s="93"/>
    </row>
    <row r="17" spans="1:9" ht="24.75" customHeight="1" x14ac:dyDescent="0.25">
      <c r="A17" s="106"/>
      <c r="B17" s="106"/>
      <c r="C17" s="106"/>
      <c r="D17" s="106"/>
      <c r="E17" s="112"/>
      <c r="F17" s="113"/>
      <c r="G17" s="112"/>
      <c r="H17" s="113"/>
      <c r="I17" s="93"/>
    </row>
    <row r="18" spans="1:9" ht="69" customHeight="1" x14ac:dyDescent="0.25">
      <c r="A18" s="107"/>
      <c r="B18" s="107"/>
      <c r="C18" s="107"/>
      <c r="D18" s="107"/>
      <c r="E18" s="22" t="s">
        <v>90</v>
      </c>
      <c r="F18" s="22" t="s">
        <v>80</v>
      </c>
      <c r="G18" s="22" t="s">
        <v>91</v>
      </c>
      <c r="H18" s="22" t="s">
        <v>80</v>
      </c>
      <c r="I18" s="94"/>
    </row>
    <row r="19" spans="1:9" ht="24.75" customHeight="1" x14ac:dyDescent="0.25">
      <c r="A19" s="21">
        <v>1</v>
      </c>
      <c r="B19" s="32">
        <v>2</v>
      </c>
      <c r="C19" s="5" t="s">
        <v>5</v>
      </c>
      <c r="D19" s="21">
        <v>4</v>
      </c>
      <c r="E19" s="21">
        <v>5</v>
      </c>
      <c r="F19" s="5" t="s">
        <v>81</v>
      </c>
      <c r="G19" s="5" t="s">
        <v>6</v>
      </c>
      <c r="H19" s="21">
        <v>8</v>
      </c>
      <c r="I19" s="5" t="s">
        <v>82</v>
      </c>
    </row>
    <row r="20" spans="1:9" ht="27" customHeight="1" x14ac:dyDescent="0.25">
      <c r="A20" s="86" t="s">
        <v>19</v>
      </c>
      <c r="B20" s="86"/>
      <c r="C20" s="86"/>
      <c r="D20" s="86"/>
      <c r="E20" s="86"/>
      <c r="F20" s="86"/>
      <c r="G20" s="86"/>
      <c r="H20" s="86"/>
      <c r="I20" s="86"/>
    </row>
    <row r="21" spans="1:9" s="11" customFormat="1" ht="27" customHeight="1" x14ac:dyDescent="0.2">
      <c r="A21" s="86" t="s">
        <v>8</v>
      </c>
      <c r="B21" s="86"/>
      <c r="C21" s="86"/>
      <c r="D21" s="86"/>
      <c r="E21" s="86"/>
      <c r="F21" s="86"/>
      <c r="G21" s="86"/>
      <c r="H21" s="86"/>
      <c r="I21" s="86"/>
    </row>
    <row r="22" spans="1:9" s="11" customFormat="1" ht="27" customHeight="1" x14ac:dyDescent="0.25">
      <c r="A22" s="21">
        <v>1</v>
      </c>
      <c r="B22" s="70" t="s">
        <v>83</v>
      </c>
      <c r="C22" s="87">
        <f>D22</f>
        <v>32500374.420000002</v>
      </c>
      <c r="D22" s="87">
        <f>E22+F22+G22+H22+I22</f>
        <v>32500374.420000002</v>
      </c>
      <c r="E22" s="87">
        <v>32500000</v>
      </c>
      <c r="F22" s="87">
        <v>325</v>
      </c>
      <c r="G22" s="87">
        <v>0</v>
      </c>
      <c r="H22" s="87">
        <v>0</v>
      </c>
      <c r="I22" s="87">
        <f>75-25.58</f>
        <v>49.42</v>
      </c>
    </row>
    <row r="23" spans="1:9" s="11" customFormat="1" ht="27" customHeight="1" x14ac:dyDescent="0.25">
      <c r="A23" s="21">
        <v>2</v>
      </c>
      <c r="B23" s="70" t="s">
        <v>84</v>
      </c>
      <c r="C23" s="87"/>
      <c r="D23" s="87"/>
      <c r="E23" s="87"/>
      <c r="F23" s="87"/>
      <c r="G23" s="87"/>
      <c r="H23" s="87"/>
      <c r="I23" s="87"/>
    </row>
    <row r="24" spans="1:9" s="11" customFormat="1" ht="27" customHeight="1" x14ac:dyDescent="0.25">
      <c r="A24" s="21">
        <v>3</v>
      </c>
      <c r="B24" s="70" t="s">
        <v>85</v>
      </c>
      <c r="C24" s="87"/>
      <c r="D24" s="87"/>
      <c r="E24" s="87"/>
      <c r="F24" s="87"/>
      <c r="G24" s="87"/>
      <c r="H24" s="87"/>
      <c r="I24" s="87"/>
    </row>
    <row r="25" spans="1:9" s="11" customFormat="1" ht="27" customHeight="1" x14ac:dyDescent="0.25">
      <c r="A25" s="21">
        <v>4</v>
      </c>
      <c r="B25" s="70" t="s">
        <v>86</v>
      </c>
      <c r="C25" s="87"/>
      <c r="D25" s="87"/>
      <c r="E25" s="87"/>
      <c r="F25" s="87"/>
      <c r="G25" s="87"/>
      <c r="H25" s="87"/>
      <c r="I25" s="87"/>
    </row>
    <row r="26" spans="1:9" s="11" customFormat="1" ht="27" customHeight="1" x14ac:dyDescent="0.25">
      <c r="A26" s="21">
        <v>5</v>
      </c>
      <c r="B26" s="70" t="s">
        <v>87</v>
      </c>
      <c r="C26" s="87"/>
      <c r="D26" s="87"/>
      <c r="E26" s="87"/>
      <c r="F26" s="87"/>
      <c r="G26" s="87"/>
      <c r="H26" s="87"/>
      <c r="I26" s="87"/>
    </row>
    <row r="27" spans="1:9" s="11" customFormat="1" ht="27" customHeight="1" x14ac:dyDescent="0.2">
      <c r="A27" s="21">
        <v>6</v>
      </c>
      <c r="B27" s="71" t="s">
        <v>92</v>
      </c>
      <c r="C27" s="87"/>
      <c r="D27" s="87"/>
      <c r="E27" s="87"/>
      <c r="F27" s="87"/>
      <c r="G27" s="87"/>
      <c r="H27" s="87"/>
      <c r="I27" s="87"/>
    </row>
    <row r="28" spans="1:9" s="11" customFormat="1" ht="27" customHeight="1" x14ac:dyDescent="0.2">
      <c r="A28" s="21">
        <v>7</v>
      </c>
      <c r="B28" s="71" t="s">
        <v>93</v>
      </c>
      <c r="C28" s="87"/>
      <c r="D28" s="87"/>
      <c r="E28" s="87"/>
      <c r="F28" s="87"/>
      <c r="G28" s="87"/>
      <c r="H28" s="87"/>
      <c r="I28" s="87"/>
    </row>
    <row r="29" spans="1:9" s="11" customFormat="1" ht="27" customHeight="1" x14ac:dyDescent="0.2">
      <c r="A29" s="21">
        <v>8</v>
      </c>
      <c r="B29" s="72" t="s">
        <v>88</v>
      </c>
      <c r="C29" s="87"/>
      <c r="D29" s="87"/>
      <c r="E29" s="87"/>
      <c r="F29" s="87"/>
      <c r="G29" s="87"/>
      <c r="H29" s="87"/>
      <c r="I29" s="87"/>
    </row>
    <row r="30" spans="1:9" s="11" customFormat="1" ht="27" customHeight="1" x14ac:dyDescent="0.2">
      <c r="A30" s="21"/>
      <c r="B30" s="71" t="s">
        <v>7</v>
      </c>
      <c r="C30" s="50">
        <f t="shared" ref="C30:H30" si="0">C22</f>
        <v>32500374.420000002</v>
      </c>
      <c r="D30" s="50">
        <f t="shared" si="0"/>
        <v>32500374.420000002</v>
      </c>
      <c r="E30" s="50">
        <f t="shared" si="0"/>
        <v>32500000</v>
      </c>
      <c r="F30" s="50">
        <f t="shared" si="0"/>
        <v>325</v>
      </c>
      <c r="G30" s="50">
        <f t="shared" si="0"/>
        <v>0</v>
      </c>
      <c r="H30" s="50">
        <f t="shared" si="0"/>
        <v>0</v>
      </c>
      <c r="I30" s="50">
        <f>I22</f>
        <v>49.42</v>
      </c>
    </row>
    <row r="31" spans="1:9" s="11" customFormat="1" ht="27" customHeight="1" x14ac:dyDescent="0.2">
      <c r="A31" s="86" t="s">
        <v>9</v>
      </c>
      <c r="B31" s="86"/>
      <c r="C31" s="86"/>
      <c r="D31" s="86"/>
      <c r="E31" s="86"/>
      <c r="F31" s="86"/>
      <c r="G31" s="86"/>
      <c r="H31" s="86"/>
      <c r="I31" s="86"/>
    </row>
    <row r="32" spans="1:9" s="11" customFormat="1" ht="27" customHeight="1" x14ac:dyDescent="0.2">
      <c r="A32" s="10">
        <v>1</v>
      </c>
      <c r="B32" s="73" t="s">
        <v>94</v>
      </c>
      <c r="C32" s="87">
        <f>D32</f>
        <v>50300600</v>
      </c>
      <c r="D32" s="87">
        <f>E32+F32+G32+H32+I32</f>
        <v>50300600</v>
      </c>
      <c r="E32" s="98">
        <v>50300000</v>
      </c>
      <c r="F32" s="87">
        <v>503</v>
      </c>
      <c r="G32" s="98">
        <v>0</v>
      </c>
      <c r="H32" s="87">
        <v>0</v>
      </c>
      <c r="I32" s="87">
        <v>97</v>
      </c>
    </row>
    <row r="33" spans="1:9" s="11" customFormat="1" ht="27" customHeight="1" x14ac:dyDescent="0.2">
      <c r="A33" s="10">
        <v>2</v>
      </c>
      <c r="B33" s="73" t="s">
        <v>33</v>
      </c>
      <c r="C33" s="87"/>
      <c r="D33" s="87"/>
      <c r="E33" s="99"/>
      <c r="F33" s="87"/>
      <c r="G33" s="99"/>
      <c r="H33" s="87"/>
      <c r="I33" s="87"/>
    </row>
    <row r="34" spans="1:9" s="11" customFormat="1" ht="27" customHeight="1" x14ac:dyDescent="0.2">
      <c r="A34" s="10">
        <v>3</v>
      </c>
      <c r="B34" s="73" t="s">
        <v>34</v>
      </c>
      <c r="C34" s="87"/>
      <c r="D34" s="87"/>
      <c r="E34" s="99"/>
      <c r="F34" s="87"/>
      <c r="G34" s="99"/>
      <c r="H34" s="87"/>
      <c r="I34" s="87"/>
    </row>
    <row r="35" spans="1:9" s="11" customFormat="1" ht="27" customHeight="1" x14ac:dyDescent="0.2">
      <c r="A35" s="10">
        <v>4</v>
      </c>
      <c r="B35" s="73" t="s">
        <v>35</v>
      </c>
      <c r="C35" s="87"/>
      <c r="D35" s="87"/>
      <c r="E35" s="99"/>
      <c r="F35" s="87"/>
      <c r="G35" s="99"/>
      <c r="H35" s="87"/>
      <c r="I35" s="87"/>
    </row>
    <row r="36" spans="1:9" s="11" customFormat="1" ht="27" customHeight="1" x14ac:dyDescent="0.2">
      <c r="A36" s="10">
        <v>5</v>
      </c>
      <c r="B36" s="73" t="s">
        <v>36</v>
      </c>
      <c r="C36" s="87"/>
      <c r="D36" s="87"/>
      <c r="E36" s="99"/>
      <c r="F36" s="87"/>
      <c r="G36" s="99"/>
      <c r="H36" s="87"/>
      <c r="I36" s="87"/>
    </row>
    <row r="37" spans="1:9" s="11" customFormat="1" ht="27" customHeight="1" x14ac:dyDescent="0.2">
      <c r="A37" s="10">
        <v>6</v>
      </c>
      <c r="B37" s="73" t="s">
        <v>37</v>
      </c>
      <c r="C37" s="87"/>
      <c r="D37" s="87"/>
      <c r="E37" s="99"/>
      <c r="F37" s="87"/>
      <c r="G37" s="99"/>
      <c r="H37" s="87"/>
      <c r="I37" s="87"/>
    </row>
    <row r="38" spans="1:9" s="11" customFormat="1" ht="27" customHeight="1" x14ac:dyDescent="0.2">
      <c r="A38" s="10">
        <v>7</v>
      </c>
      <c r="B38" s="73" t="s">
        <v>38</v>
      </c>
      <c r="C38" s="87"/>
      <c r="D38" s="87"/>
      <c r="E38" s="99"/>
      <c r="F38" s="87"/>
      <c r="G38" s="99"/>
      <c r="H38" s="87"/>
      <c r="I38" s="87"/>
    </row>
    <row r="39" spans="1:9" s="11" customFormat="1" ht="27" customHeight="1" x14ac:dyDescent="0.2">
      <c r="A39" s="10">
        <v>8</v>
      </c>
      <c r="B39" s="73" t="s">
        <v>95</v>
      </c>
      <c r="C39" s="87"/>
      <c r="D39" s="87"/>
      <c r="E39" s="99"/>
      <c r="F39" s="87"/>
      <c r="G39" s="99"/>
      <c r="H39" s="87"/>
      <c r="I39" s="87"/>
    </row>
    <row r="40" spans="1:9" s="11" customFormat="1" ht="27" customHeight="1" x14ac:dyDescent="0.2">
      <c r="A40" s="10">
        <v>9</v>
      </c>
      <c r="B40" s="73" t="s">
        <v>39</v>
      </c>
      <c r="C40" s="87"/>
      <c r="D40" s="87">
        <v>0</v>
      </c>
      <c r="E40" s="99"/>
      <c r="F40" s="87"/>
      <c r="G40" s="99"/>
      <c r="H40" s="87"/>
      <c r="I40" s="87"/>
    </row>
    <row r="41" spans="1:9" s="11" customFormat="1" ht="27" customHeight="1" x14ac:dyDescent="0.2">
      <c r="A41" s="10">
        <v>10</v>
      </c>
      <c r="B41" s="73" t="s">
        <v>40</v>
      </c>
      <c r="C41" s="87"/>
      <c r="D41" s="87"/>
      <c r="E41" s="99"/>
      <c r="F41" s="87"/>
      <c r="G41" s="99"/>
      <c r="H41" s="87"/>
      <c r="I41" s="87"/>
    </row>
    <row r="42" spans="1:9" s="11" customFormat="1" ht="27" customHeight="1" x14ac:dyDescent="0.2">
      <c r="A42" s="10">
        <v>11</v>
      </c>
      <c r="B42" s="73" t="s">
        <v>41</v>
      </c>
      <c r="C42" s="87"/>
      <c r="D42" s="87"/>
      <c r="E42" s="99"/>
      <c r="F42" s="87"/>
      <c r="G42" s="99"/>
      <c r="H42" s="87"/>
      <c r="I42" s="87"/>
    </row>
    <row r="43" spans="1:9" s="11" customFormat="1" ht="27" customHeight="1" x14ac:dyDescent="0.2">
      <c r="A43" s="10">
        <v>12</v>
      </c>
      <c r="B43" s="73" t="s">
        <v>42</v>
      </c>
      <c r="C43" s="87"/>
      <c r="D43" s="87"/>
      <c r="E43" s="99"/>
      <c r="F43" s="87"/>
      <c r="G43" s="99"/>
      <c r="H43" s="87"/>
      <c r="I43" s="87"/>
    </row>
    <row r="44" spans="1:9" s="11" customFormat="1" ht="27" customHeight="1" x14ac:dyDescent="0.2">
      <c r="A44" s="10">
        <v>13</v>
      </c>
      <c r="B44" s="73" t="s">
        <v>43</v>
      </c>
      <c r="C44" s="87"/>
      <c r="D44" s="87"/>
      <c r="E44" s="99"/>
      <c r="F44" s="87"/>
      <c r="G44" s="99"/>
      <c r="H44" s="87"/>
      <c r="I44" s="87"/>
    </row>
    <row r="45" spans="1:9" s="11" customFormat="1" ht="27" customHeight="1" x14ac:dyDescent="0.2">
      <c r="A45" s="10">
        <v>14</v>
      </c>
      <c r="B45" s="73" t="s">
        <v>96</v>
      </c>
      <c r="C45" s="87"/>
      <c r="D45" s="87"/>
      <c r="E45" s="99"/>
      <c r="F45" s="87"/>
      <c r="G45" s="99"/>
      <c r="H45" s="87"/>
      <c r="I45" s="87"/>
    </row>
    <row r="46" spans="1:9" s="11" customFormat="1" ht="27" customHeight="1" x14ac:dyDescent="0.2">
      <c r="A46" s="10">
        <v>15</v>
      </c>
      <c r="B46" s="73" t="s">
        <v>97</v>
      </c>
      <c r="C46" s="87"/>
      <c r="D46" s="87"/>
      <c r="E46" s="99"/>
      <c r="F46" s="87"/>
      <c r="G46" s="99"/>
      <c r="H46" s="87"/>
      <c r="I46" s="87"/>
    </row>
    <row r="47" spans="1:9" s="11" customFormat="1" ht="27" customHeight="1" x14ac:dyDescent="0.2">
      <c r="A47" s="10">
        <v>16</v>
      </c>
      <c r="B47" s="74" t="s">
        <v>44</v>
      </c>
      <c r="C47" s="87"/>
      <c r="D47" s="87"/>
      <c r="E47" s="100"/>
      <c r="F47" s="87"/>
      <c r="G47" s="100"/>
      <c r="H47" s="87"/>
      <c r="I47" s="87"/>
    </row>
    <row r="48" spans="1:9" s="11" customFormat="1" ht="27" customHeight="1" x14ac:dyDescent="0.2">
      <c r="A48" s="19"/>
      <c r="B48" s="75" t="s">
        <v>10</v>
      </c>
      <c r="C48" s="39">
        <f t="shared" ref="C48:H48" si="1">C32</f>
        <v>50300600</v>
      </c>
      <c r="D48" s="39">
        <f t="shared" si="1"/>
        <v>50300600</v>
      </c>
      <c r="E48" s="39">
        <f t="shared" si="1"/>
        <v>50300000</v>
      </c>
      <c r="F48" s="39">
        <f t="shared" si="1"/>
        <v>503</v>
      </c>
      <c r="G48" s="39">
        <f t="shared" si="1"/>
        <v>0</v>
      </c>
      <c r="H48" s="39">
        <f t="shared" si="1"/>
        <v>0</v>
      </c>
      <c r="I48" s="28">
        <f>I32</f>
        <v>97</v>
      </c>
    </row>
    <row r="49" spans="1:9" s="11" customFormat="1" ht="27" customHeight="1" x14ac:dyDescent="0.2">
      <c r="A49" s="87" t="s">
        <v>12</v>
      </c>
      <c r="B49" s="87"/>
      <c r="C49" s="87"/>
      <c r="D49" s="87"/>
      <c r="E49" s="87"/>
      <c r="F49" s="87"/>
      <c r="G49" s="87"/>
      <c r="H49" s="87"/>
      <c r="I49" s="87"/>
    </row>
    <row r="50" spans="1:9" s="11" customFormat="1" ht="27" customHeight="1" x14ac:dyDescent="0.2">
      <c r="A50" s="26">
        <v>1</v>
      </c>
      <c r="B50" s="71" t="s">
        <v>45</v>
      </c>
      <c r="C50" s="87">
        <f>D50</f>
        <v>39000500</v>
      </c>
      <c r="D50" s="87">
        <f>I50+H50+G50+F50+E50</f>
        <v>39000500</v>
      </c>
      <c r="E50" s="87">
        <v>39000000</v>
      </c>
      <c r="F50" s="87">
        <v>390</v>
      </c>
      <c r="G50" s="87">
        <v>0</v>
      </c>
      <c r="H50" s="87">
        <v>0</v>
      </c>
      <c r="I50" s="87">
        <f>110</f>
        <v>110</v>
      </c>
    </row>
    <row r="51" spans="1:9" s="11" customFormat="1" ht="27" customHeight="1" x14ac:dyDescent="0.2">
      <c r="A51" s="26">
        <v>2</v>
      </c>
      <c r="B51" s="71" t="s">
        <v>46</v>
      </c>
      <c r="C51" s="87"/>
      <c r="D51" s="87"/>
      <c r="E51" s="87"/>
      <c r="F51" s="87"/>
      <c r="G51" s="87"/>
      <c r="H51" s="87"/>
      <c r="I51" s="87"/>
    </row>
    <row r="52" spans="1:9" s="11" customFormat="1" ht="27" customHeight="1" x14ac:dyDescent="0.2">
      <c r="A52" s="26">
        <v>3</v>
      </c>
      <c r="B52" s="71" t="s">
        <v>47</v>
      </c>
      <c r="C52" s="87"/>
      <c r="D52" s="87"/>
      <c r="E52" s="87"/>
      <c r="F52" s="87"/>
      <c r="G52" s="87"/>
      <c r="H52" s="87"/>
      <c r="I52" s="87"/>
    </row>
    <row r="53" spans="1:9" s="11" customFormat="1" ht="27" customHeight="1" x14ac:dyDescent="0.2">
      <c r="A53" s="26">
        <v>4</v>
      </c>
      <c r="B53" s="71" t="s">
        <v>48</v>
      </c>
      <c r="C53" s="87"/>
      <c r="D53" s="87"/>
      <c r="E53" s="87"/>
      <c r="F53" s="87"/>
      <c r="G53" s="87"/>
      <c r="H53" s="87"/>
      <c r="I53" s="87"/>
    </row>
    <row r="54" spans="1:9" s="11" customFormat="1" ht="27" customHeight="1" x14ac:dyDescent="0.2">
      <c r="A54" s="26">
        <v>5</v>
      </c>
      <c r="B54" s="71" t="s">
        <v>49</v>
      </c>
      <c r="C54" s="87"/>
      <c r="D54" s="87"/>
      <c r="E54" s="87"/>
      <c r="F54" s="87"/>
      <c r="G54" s="87"/>
      <c r="H54" s="87"/>
      <c r="I54" s="87"/>
    </row>
    <row r="55" spans="1:9" s="11" customFormat="1" ht="27" customHeight="1" x14ac:dyDescent="0.2">
      <c r="A55" s="26">
        <v>6</v>
      </c>
      <c r="B55" s="71" t="s">
        <v>50</v>
      </c>
      <c r="C55" s="87"/>
      <c r="D55" s="87"/>
      <c r="E55" s="87"/>
      <c r="F55" s="87"/>
      <c r="G55" s="87"/>
      <c r="H55" s="87"/>
      <c r="I55" s="87"/>
    </row>
    <row r="56" spans="1:9" s="11" customFormat="1" ht="27" customHeight="1" x14ac:dyDescent="0.2">
      <c r="A56" s="26">
        <v>7</v>
      </c>
      <c r="B56" s="71" t="s">
        <v>51</v>
      </c>
      <c r="C56" s="87"/>
      <c r="D56" s="87"/>
      <c r="E56" s="87"/>
      <c r="F56" s="87"/>
      <c r="G56" s="87"/>
      <c r="H56" s="87"/>
      <c r="I56" s="87"/>
    </row>
    <row r="57" spans="1:9" s="11" customFormat="1" ht="27" customHeight="1" x14ac:dyDescent="0.2">
      <c r="A57" s="26">
        <v>8</v>
      </c>
      <c r="B57" s="71" t="s">
        <v>52</v>
      </c>
      <c r="C57" s="87"/>
      <c r="D57" s="87"/>
      <c r="E57" s="87"/>
      <c r="F57" s="87"/>
      <c r="G57" s="87"/>
      <c r="H57" s="87"/>
      <c r="I57" s="87"/>
    </row>
    <row r="58" spans="1:9" s="11" customFormat="1" ht="27" customHeight="1" x14ac:dyDescent="0.2">
      <c r="A58" s="26">
        <v>9</v>
      </c>
      <c r="B58" s="71" t="s">
        <v>53</v>
      </c>
      <c r="C58" s="87"/>
      <c r="D58" s="87"/>
      <c r="E58" s="87"/>
      <c r="F58" s="87"/>
      <c r="G58" s="87"/>
      <c r="H58" s="87"/>
      <c r="I58" s="87"/>
    </row>
    <row r="59" spans="1:9" s="11" customFormat="1" ht="27" customHeight="1" x14ac:dyDescent="0.2">
      <c r="A59" s="26"/>
      <c r="B59" s="75" t="s">
        <v>101</v>
      </c>
      <c r="C59" s="51">
        <f>D59</f>
        <v>18000</v>
      </c>
      <c r="D59" s="51">
        <f>E59+F59+G59+H59+I59</f>
        <v>18000</v>
      </c>
      <c r="E59" s="51">
        <v>0</v>
      </c>
      <c r="F59" s="51">
        <v>0</v>
      </c>
      <c r="G59" s="51">
        <v>0</v>
      </c>
      <c r="H59" s="51">
        <v>0</v>
      </c>
      <c r="I59" s="51">
        <v>18000</v>
      </c>
    </row>
    <row r="60" spans="1:9" s="11" customFormat="1" ht="27" customHeight="1" x14ac:dyDescent="0.2">
      <c r="A60" s="23"/>
      <c r="B60" s="75" t="s">
        <v>13</v>
      </c>
      <c r="C60" s="50">
        <f t="shared" ref="C60:I60" si="2">SUM(C50:C59)</f>
        <v>39018500</v>
      </c>
      <c r="D60" s="50">
        <f t="shared" si="2"/>
        <v>39018500</v>
      </c>
      <c r="E60" s="50">
        <f t="shared" si="2"/>
        <v>39000000</v>
      </c>
      <c r="F60" s="50">
        <f t="shared" si="2"/>
        <v>390</v>
      </c>
      <c r="G60" s="50">
        <f t="shared" si="2"/>
        <v>0</v>
      </c>
      <c r="H60" s="50">
        <f t="shared" si="2"/>
        <v>0</v>
      </c>
      <c r="I60" s="50">
        <f t="shared" si="2"/>
        <v>18110</v>
      </c>
    </row>
    <row r="61" spans="1:9" s="11" customFormat="1" ht="27" customHeight="1" x14ac:dyDescent="0.2">
      <c r="A61" s="87" t="s">
        <v>14</v>
      </c>
      <c r="B61" s="87"/>
      <c r="C61" s="87"/>
      <c r="D61" s="87"/>
      <c r="E61" s="87"/>
      <c r="F61" s="87"/>
      <c r="G61" s="87"/>
      <c r="H61" s="87"/>
      <c r="I61" s="87"/>
    </row>
    <row r="62" spans="1:9" s="11" customFormat="1" ht="27" customHeight="1" x14ac:dyDescent="0.2">
      <c r="A62" s="26">
        <v>1</v>
      </c>
      <c r="B62" s="76" t="s">
        <v>54</v>
      </c>
      <c r="C62" s="87">
        <f>D62</f>
        <v>15806500</v>
      </c>
      <c r="D62" s="87">
        <f>E62+F62+G62+H62+I62</f>
        <v>15806500</v>
      </c>
      <c r="E62" s="98">
        <v>15806300</v>
      </c>
      <c r="F62" s="87">
        <v>158.06</v>
      </c>
      <c r="G62" s="98">
        <v>0</v>
      </c>
      <c r="H62" s="87">
        <v>0</v>
      </c>
      <c r="I62" s="87">
        <v>41.94</v>
      </c>
    </row>
    <row r="63" spans="1:9" s="11" customFormat="1" ht="27" customHeight="1" x14ac:dyDescent="0.2">
      <c r="A63" s="26">
        <v>2</v>
      </c>
      <c r="B63" s="76" t="s">
        <v>55</v>
      </c>
      <c r="C63" s="87"/>
      <c r="D63" s="87"/>
      <c r="E63" s="99"/>
      <c r="F63" s="87"/>
      <c r="G63" s="99"/>
      <c r="H63" s="87"/>
      <c r="I63" s="87"/>
    </row>
    <row r="64" spans="1:9" s="11" customFormat="1" ht="27" customHeight="1" x14ac:dyDescent="0.2">
      <c r="A64" s="26">
        <v>3</v>
      </c>
      <c r="B64" s="77" t="s">
        <v>56</v>
      </c>
      <c r="C64" s="87"/>
      <c r="D64" s="87"/>
      <c r="E64" s="99"/>
      <c r="F64" s="87"/>
      <c r="G64" s="99"/>
      <c r="H64" s="87"/>
      <c r="I64" s="87"/>
    </row>
    <row r="65" spans="1:9" s="11" customFormat="1" ht="27" customHeight="1" x14ac:dyDescent="0.2">
      <c r="A65" s="26">
        <v>4</v>
      </c>
      <c r="B65" s="76" t="s">
        <v>57</v>
      </c>
      <c r="C65" s="87"/>
      <c r="D65" s="87"/>
      <c r="E65" s="99"/>
      <c r="F65" s="87"/>
      <c r="G65" s="99"/>
      <c r="H65" s="87"/>
      <c r="I65" s="87"/>
    </row>
    <row r="66" spans="1:9" s="11" customFormat="1" ht="27" customHeight="1" x14ac:dyDescent="0.2">
      <c r="A66" s="26">
        <v>5</v>
      </c>
      <c r="B66" s="71" t="s">
        <v>58</v>
      </c>
      <c r="C66" s="87"/>
      <c r="D66" s="87"/>
      <c r="E66" s="100"/>
      <c r="F66" s="87"/>
      <c r="G66" s="100"/>
      <c r="H66" s="87"/>
      <c r="I66" s="87"/>
    </row>
    <row r="67" spans="1:9" s="11" customFormat="1" ht="27" customHeight="1" x14ac:dyDescent="0.2">
      <c r="A67" s="23"/>
      <c r="B67" s="75" t="s">
        <v>15</v>
      </c>
      <c r="C67" s="50">
        <f t="shared" ref="C67:H67" si="3">C62</f>
        <v>15806500</v>
      </c>
      <c r="D67" s="50">
        <f t="shared" si="3"/>
        <v>15806500</v>
      </c>
      <c r="E67" s="50">
        <f t="shared" si="3"/>
        <v>15806300</v>
      </c>
      <c r="F67" s="50">
        <f t="shared" si="3"/>
        <v>158.06</v>
      </c>
      <c r="G67" s="50">
        <f t="shared" si="3"/>
        <v>0</v>
      </c>
      <c r="H67" s="50">
        <f t="shared" si="3"/>
        <v>0</v>
      </c>
      <c r="I67" s="50">
        <f>I62</f>
        <v>41.94</v>
      </c>
    </row>
    <row r="68" spans="1:9" s="11" customFormat="1" ht="27" customHeight="1" x14ac:dyDescent="0.2">
      <c r="A68" s="87" t="s">
        <v>16</v>
      </c>
      <c r="B68" s="87"/>
      <c r="C68" s="87"/>
      <c r="D68" s="87"/>
      <c r="E68" s="87"/>
      <c r="F68" s="87"/>
      <c r="G68" s="87"/>
      <c r="H68" s="87"/>
      <c r="I68" s="87"/>
    </row>
    <row r="69" spans="1:9" s="11" customFormat="1" ht="27" customHeight="1" x14ac:dyDescent="0.2">
      <c r="A69" s="20">
        <v>1</v>
      </c>
      <c r="B69" s="78" t="s">
        <v>59</v>
      </c>
      <c r="C69" s="88">
        <f>D69</f>
        <v>37700400</v>
      </c>
      <c r="D69" s="88">
        <f>E69+F69+G69+H69+I69</f>
        <v>37700400</v>
      </c>
      <c r="E69" s="101">
        <v>37700000</v>
      </c>
      <c r="F69" s="88">
        <v>377</v>
      </c>
      <c r="G69" s="101">
        <v>0</v>
      </c>
      <c r="H69" s="88">
        <v>0</v>
      </c>
      <c r="I69" s="88">
        <v>23</v>
      </c>
    </row>
    <row r="70" spans="1:9" s="11" customFormat="1" ht="27" customHeight="1" x14ac:dyDescent="0.2">
      <c r="A70" s="20">
        <v>2</v>
      </c>
      <c r="B70" s="78" t="s">
        <v>60</v>
      </c>
      <c r="C70" s="88"/>
      <c r="D70" s="88"/>
      <c r="E70" s="102"/>
      <c r="F70" s="88"/>
      <c r="G70" s="102"/>
      <c r="H70" s="88"/>
      <c r="I70" s="88"/>
    </row>
    <row r="71" spans="1:9" s="11" customFormat="1" ht="27" customHeight="1" x14ac:dyDescent="0.2">
      <c r="A71" s="20">
        <v>3</v>
      </c>
      <c r="B71" s="78" t="s">
        <v>61</v>
      </c>
      <c r="C71" s="88"/>
      <c r="D71" s="88"/>
      <c r="E71" s="102"/>
      <c r="F71" s="88"/>
      <c r="G71" s="102"/>
      <c r="H71" s="88"/>
      <c r="I71" s="88"/>
    </row>
    <row r="72" spans="1:9" s="11" customFormat="1" ht="27" customHeight="1" x14ac:dyDescent="0.2">
      <c r="A72" s="20">
        <v>4</v>
      </c>
      <c r="B72" s="78" t="s">
        <v>62</v>
      </c>
      <c r="C72" s="88"/>
      <c r="D72" s="88"/>
      <c r="E72" s="102"/>
      <c r="F72" s="88"/>
      <c r="G72" s="102"/>
      <c r="H72" s="88"/>
      <c r="I72" s="88"/>
    </row>
    <row r="73" spans="1:9" s="11" customFormat="1" ht="27" customHeight="1" x14ac:dyDescent="0.2">
      <c r="A73" s="20">
        <v>5</v>
      </c>
      <c r="B73" s="78" t="s">
        <v>63</v>
      </c>
      <c r="C73" s="88"/>
      <c r="D73" s="88"/>
      <c r="E73" s="102"/>
      <c r="F73" s="88"/>
      <c r="G73" s="102"/>
      <c r="H73" s="88"/>
      <c r="I73" s="88"/>
    </row>
    <row r="74" spans="1:9" s="11" customFormat="1" ht="27" customHeight="1" x14ac:dyDescent="0.2">
      <c r="A74" s="20">
        <v>6</v>
      </c>
      <c r="B74" s="78" t="s">
        <v>64</v>
      </c>
      <c r="C74" s="88"/>
      <c r="D74" s="88"/>
      <c r="E74" s="102"/>
      <c r="F74" s="88"/>
      <c r="G74" s="102"/>
      <c r="H74" s="88"/>
      <c r="I74" s="88"/>
    </row>
    <row r="75" spans="1:9" s="11" customFormat="1" ht="27" customHeight="1" x14ac:dyDescent="0.2">
      <c r="A75" s="20">
        <v>7</v>
      </c>
      <c r="B75" s="78" t="s">
        <v>65</v>
      </c>
      <c r="C75" s="88"/>
      <c r="D75" s="88"/>
      <c r="E75" s="102"/>
      <c r="F75" s="88"/>
      <c r="G75" s="102"/>
      <c r="H75" s="88"/>
      <c r="I75" s="88"/>
    </row>
    <row r="76" spans="1:9" s="11" customFormat="1" ht="27" customHeight="1" x14ac:dyDescent="0.2">
      <c r="A76" s="20">
        <v>8</v>
      </c>
      <c r="B76" s="78" t="s">
        <v>66</v>
      </c>
      <c r="C76" s="88"/>
      <c r="D76" s="88"/>
      <c r="E76" s="102"/>
      <c r="F76" s="88"/>
      <c r="G76" s="102"/>
      <c r="H76" s="88"/>
      <c r="I76" s="88"/>
    </row>
    <row r="77" spans="1:9" s="11" customFormat="1" ht="27" customHeight="1" x14ac:dyDescent="0.2">
      <c r="A77" s="20">
        <v>9</v>
      </c>
      <c r="B77" s="78" t="s">
        <v>67</v>
      </c>
      <c r="C77" s="88"/>
      <c r="D77" s="88"/>
      <c r="E77" s="102"/>
      <c r="F77" s="88"/>
      <c r="G77" s="102"/>
      <c r="H77" s="88"/>
      <c r="I77" s="88"/>
    </row>
    <row r="78" spans="1:9" s="11" customFormat="1" ht="27" customHeight="1" x14ac:dyDescent="0.2">
      <c r="A78" s="20">
        <v>10</v>
      </c>
      <c r="B78" s="78" t="s">
        <v>68</v>
      </c>
      <c r="C78" s="88"/>
      <c r="D78" s="88"/>
      <c r="E78" s="102"/>
      <c r="F78" s="88"/>
      <c r="G78" s="102"/>
      <c r="H78" s="88"/>
      <c r="I78" s="88"/>
    </row>
    <row r="79" spans="1:9" s="11" customFormat="1" ht="27" customHeight="1" x14ac:dyDescent="0.2">
      <c r="A79" s="20">
        <v>11</v>
      </c>
      <c r="B79" s="78" t="s">
        <v>69</v>
      </c>
      <c r="C79" s="88"/>
      <c r="D79" s="88"/>
      <c r="E79" s="102"/>
      <c r="F79" s="88"/>
      <c r="G79" s="102"/>
      <c r="H79" s="88"/>
      <c r="I79" s="88"/>
    </row>
    <row r="80" spans="1:9" s="11" customFormat="1" ht="27" customHeight="1" x14ac:dyDescent="0.2">
      <c r="A80" s="20">
        <v>12</v>
      </c>
      <c r="B80" s="78" t="s">
        <v>70</v>
      </c>
      <c r="C80" s="88"/>
      <c r="D80" s="88"/>
      <c r="E80" s="102"/>
      <c r="F80" s="88"/>
      <c r="G80" s="102"/>
      <c r="H80" s="88"/>
      <c r="I80" s="88"/>
    </row>
    <row r="81" spans="1:10" s="11" customFormat="1" ht="27" customHeight="1" x14ac:dyDescent="0.2">
      <c r="A81" s="20">
        <v>13</v>
      </c>
      <c r="B81" s="78" t="s">
        <v>71</v>
      </c>
      <c r="C81" s="88"/>
      <c r="D81" s="88"/>
      <c r="E81" s="102"/>
      <c r="F81" s="88"/>
      <c r="G81" s="102"/>
      <c r="H81" s="88"/>
      <c r="I81" s="88"/>
    </row>
    <row r="82" spans="1:10" s="11" customFormat="1" ht="27" customHeight="1" x14ac:dyDescent="0.2">
      <c r="A82" s="20">
        <v>14</v>
      </c>
      <c r="B82" s="78" t="s">
        <v>72</v>
      </c>
      <c r="C82" s="88"/>
      <c r="D82" s="88"/>
      <c r="E82" s="102"/>
      <c r="F82" s="88"/>
      <c r="G82" s="102"/>
      <c r="H82" s="88"/>
      <c r="I82" s="88"/>
    </row>
    <row r="83" spans="1:10" s="11" customFormat="1" ht="27" customHeight="1" x14ac:dyDescent="0.2">
      <c r="A83" s="20">
        <v>15</v>
      </c>
      <c r="B83" s="78" t="s">
        <v>73</v>
      </c>
      <c r="C83" s="88"/>
      <c r="D83" s="88"/>
      <c r="E83" s="103"/>
      <c r="F83" s="88"/>
      <c r="G83" s="103"/>
      <c r="H83" s="88"/>
      <c r="I83" s="88"/>
    </row>
    <row r="84" spans="1:10" s="11" customFormat="1" ht="27" customHeight="1" x14ac:dyDescent="0.2">
      <c r="A84" s="25"/>
      <c r="B84" s="75" t="s">
        <v>17</v>
      </c>
      <c r="C84" s="40">
        <f t="shared" ref="C84:H84" si="4">C69</f>
        <v>37700400</v>
      </c>
      <c r="D84" s="40">
        <f t="shared" si="4"/>
        <v>37700400</v>
      </c>
      <c r="E84" s="40">
        <f t="shared" si="4"/>
        <v>37700000</v>
      </c>
      <c r="F84" s="40">
        <f t="shared" si="4"/>
        <v>377</v>
      </c>
      <c r="G84" s="40">
        <f t="shared" si="4"/>
        <v>0</v>
      </c>
      <c r="H84" s="40">
        <f t="shared" si="4"/>
        <v>0</v>
      </c>
      <c r="I84" s="29">
        <f>I69</f>
        <v>23</v>
      </c>
    </row>
    <row r="85" spans="1:10" s="11" customFormat="1" ht="27" customHeight="1" x14ac:dyDescent="0.2">
      <c r="A85" s="88" t="s">
        <v>18</v>
      </c>
      <c r="B85" s="88"/>
      <c r="C85" s="88"/>
      <c r="D85" s="88"/>
      <c r="E85" s="88"/>
      <c r="F85" s="88"/>
      <c r="G85" s="88"/>
      <c r="H85" s="88"/>
      <c r="I85" s="88"/>
    </row>
    <row r="86" spans="1:10" s="6" customFormat="1" ht="27" customHeight="1" x14ac:dyDescent="0.2">
      <c r="A86" s="4">
        <v>1</v>
      </c>
      <c r="B86" s="79" t="s">
        <v>74</v>
      </c>
      <c r="C86" s="88">
        <f>D86</f>
        <v>5211177.37</v>
      </c>
      <c r="D86" s="88">
        <f>E86+F86+G86+H86+I86</f>
        <v>5211177.37</v>
      </c>
      <c r="E86" s="101">
        <v>5211077.37</v>
      </c>
      <c r="F86" s="88">
        <v>52.11</v>
      </c>
      <c r="G86" s="101">
        <v>0</v>
      </c>
      <c r="H86" s="88">
        <v>0</v>
      </c>
      <c r="I86" s="88">
        <v>47.89</v>
      </c>
    </row>
    <row r="87" spans="1:10" s="6" customFormat="1" ht="27" customHeight="1" x14ac:dyDescent="0.2">
      <c r="A87" s="4">
        <v>2</v>
      </c>
      <c r="B87" s="79" t="s">
        <v>75</v>
      </c>
      <c r="C87" s="88"/>
      <c r="D87" s="88"/>
      <c r="E87" s="102"/>
      <c r="F87" s="88"/>
      <c r="G87" s="102"/>
      <c r="H87" s="88"/>
      <c r="I87" s="88"/>
    </row>
    <row r="88" spans="1:10" s="6" customFormat="1" ht="27" customHeight="1" x14ac:dyDescent="0.2">
      <c r="A88" s="4">
        <v>3</v>
      </c>
      <c r="B88" s="79" t="s">
        <v>76</v>
      </c>
      <c r="C88" s="88"/>
      <c r="D88" s="88"/>
      <c r="E88" s="102"/>
      <c r="F88" s="88"/>
      <c r="G88" s="102"/>
      <c r="H88" s="88"/>
      <c r="I88" s="88"/>
    </row>
    <row r="89" spans="1:10" s="6" customFormat="1" ht="27" customHeight="1" x14ac:dyDescent="0.2">
      <c r="A89" s="4">
        <v>4</v>
      </c>
      <c r="B89" s="79" t="s">
        <v>77</v>
      </c>
      <c r="C89" s="88"/>
      <c r="D89" s="88"/>
      <c r="E89" s="103"/>
      <c r="F89" s="88"/>
      <c r="G89" s="103"/>
      <c r="H89" s="88"/>
      <c r="I89" s="88"/>
    </row>
    <row r="90" spans="1:10" s="6" customFormat="1" ht="27" customHeight="1" x14ac:dyDescent="0.2">
      <c r="A90" s="4"/>
      <c r="B90" s="75" t="s">
        <v>78</v>
      </c>
      <c r="C90" s="40">
        <f t="shared" ref="C90:H90" si="5">C86</f>
        <v>5211177.37</v>
      </c>
      <c r="D90" s="40">
        <f t="shared" si="5"/>
        <v>5211177.37</v>
      </c>
      <c r="E90" s="40">
        <f t="shared" si="5"/>
        <v>5211077.37</v>
      </c>
      <c r="F90" s="40">
        <f t="shared" si="5"/>
        <v>52.11</v>
      </c>
      <c r="G90" s="40">
        <f t="shared" si="5"/>
        <v>0</v>
      </c>
      <c r="H90" s="40">
        <f t="shared" si="5"/>
        <v>0</v>
      </c>
      <c r="I90" s="29">
        <f>I86</f>
        <v>47.89</v>
      </c>
    </row>
    <row r="91" spans="1:10" s="6" customFormat="1" ht="27" customHeight="1" x14ac:dyDescent="0.2">
      <c r="A91" s="25"/>
      <c r="B91" s="79" t="s">
        <v>32</v>
      </c>
      <c r="C91" s="49">
        <f t="shared" ref="C91:H91" si="6">C90+C84+C67+C60+C48+C30</f>
        <v>180537551.79000002</v>
      </c>
      <c r="D91" s="49">
        <f t="shared" si="6"/>
        <v>180537551.79000002</v>
      </c>
      <c r="E91" s="49">
        <f t="shared" si="6"/>
        <v>180517377.37</v>
      </c>
      <c r="F91" s="49">
        <f t="shared" si="6"/>
        <v>1805.17</v>
      </c>
      <c r="G91" s="49">
        <f t="shared" si="6"/>
        <v>0</v>
      </c>
      <c r="H91" s="49">
        <f t="shared" si="6"/>
        <v>0</v>
      </c>
      <c r="I91" s="49">
        <f>I90+I84+I67+I60+I48+I30</f>
        <v>18369.25</v>
      </c>
    </row>
    <row r="92" spans="1:10" s="6" customFormat="1" ht="31.5" customHeight="1" x14ac:dyDescent="0.2">
      <c r="A92" s="88" t="s">
        <v>20</v>
      </c>
      <c r="B92" s="88"/>
      <c r="C92" s="88"/>
      <c r="D92" s="88"/>
      <c r="E92" s="88"/>
      <c r="F92" s="88"/>
      <c r="G92" s="88"/>
      <c r="H92" s="88"/>
      <c r="I92" s="88"/>
    </row>
    <row r="93" spans="1:10" s="6" customFormat="1" ht="31.5" customHeight="1" x14ac:dyDescent="0.2">
      <c r="A93" s="86" t="s">
        <v>8</v>
      </c>
      <c r="B93" s="86"/>
      <c r="C93" s="86"/>
      <c r="D93" s="86"/>
      <c r="E93" s="86"/>
      <c r="F93" s="86"/>
      <c r="G93" s="86"/>
      <c r="H93" s="86"/>
      <c r="I93" s="86"/>
    </row>
    <row r="94" spans="1:10" s="6" customFormat="1" ht="31.5" customHeight="1" x14ac:dyDescent="0.2">
      <c r="A94" s="4">
        <v>1</v>
      </c>
      <c r="B94" s="75" t="s">
        <v>108</v>
      </c>
      <c r="C94" s="56">
        <f>D94</f>
        <v>7400074</v>
      </c>
      <c r="D94" s="56">
        <f>SUM(E94:I94)</f>
        <v>7400074</v>
      </c>
      <c r="E94" s="56">
        <v>0</v>
      </c>
      <c r="F94" s="56">
        <v>0</v>
      </c>
      <c r="G94" s="56">
        <v>7400000</v>
      </c>
      <c r="H94" s="56">
        <v>74</v>
      </c>
      <c r="I94" s="56">
        <v>0</v>
      </c>
      <c r="J94" s="6">
        <v>1</v>
      </c>
    </row>
    <row r="95" spans="1:10" s="6" customFormat="1" ht="31.5" customHeight="1" x14ac:dyDescent="0.2">
      <c r="A95" s="4">
        <v>2</v>
      </c>
      <c r="B95" s="80" t="s">
        <v>126</v>
      </c>
      <c r="C95" s="56">
        <f t="shared" ref="C95:C97" si="7">D95</f>
        <v>7720077</v>
      </c>
      <c r="D95" s="56">
        <f t="shared" ref="D95:D97" si="8">SUM(E95:I95)</f>
        <v>7720077</v>
      </c>
      <c r="E95" s="56">
        <v>0</v>
      </c>
      <c r="F95" s="56">
        <v>0</v>
      </c>
      <c r="G95" s="56">
        <v>7720000</v>
      </c>
      <c r="H95" s="56">
        <v>77</v>
      </c>
      <c r="I95" s="56">
        <v>0</v>
      </c>
      <c r="J95" s="6">
        <v>1</v>
      </c>
    </row>
    <row r="96" spans="1:10" s="6" customFormat="1" ht="31.5" customHeight="1" x14ac:dyDescent="0.2">
      <c r="A96" s="4">
        <v>3</v>
      </c>
      <c r="B96" s="75" t="s">
        <v>109</v>
      </c>
      <c r="C96" s="56">
        <f t="shared" si="7"/>
        <v>2700027</v>
      </c>
      <c r="D96" s="56">
        <f t="shared" si="8"/>
        <v>2700027</v>
      </c>
      <c r="E96" s="56">
        <v>0</v>
      </c>
      <c r="F96" s="56">
        <v>0</v>
      </c>
      <c r="G96" s="56">
        <v>2700000</v>
      </c>
      <c r="H96" s="56">
        <v>27.000000000000004</v>
      </c>
      <c r="I96" s="56">
        <v>0</v>
      </c>
      <c r="J96" s="6">
        <v>1</v>
      </c>
    </row>
    <row r="97" spans="1:10" s="6" customFormat="1" ht="39.75" customHeight="1" x14ac:dyDescent="0.2">
      <c r="A97" s="4">
        <v>4</v>
      </c>
      <c r="B97" s="75" t="s">
        <v>110</v>
      </c>
      <c r="C97" s="60">
        <f t="shared" si="7"/>
        <v>1410014</v>
      </c>
      <c r="D97" s="60">
        <f t="shared" si="8"/>
        <v>1410014</v>
      </c>
      <c r="E97" s="60">
        <v>0</v>
      </c>
      <c r="F97" s="60">
        <v>0</v>
      </c>
      <c r="G97" s="60">
        <v>1410000</v>
      </c>
      <c r="H97" s="60">
        <v>14</v>
      </c>
      <c r="I97" s="60">
        <v>0</v>
      </c>
      <c r="J97" s="6">
        <v>1</v>
      </c>
    </row>
    <row r="98" spans="1:10" s="6" customFormat="1" ht="36.75" customHeight="1" x14ac:dyDescent="0.2">
      <c r="A98" s="4"/>
      <c r="B98" s="75" t="s">
        <v>122</v>
      </c>
      <c r="C98" s="60">
        <f t="shared" ref="C98" si="9">D98</f>
        <v>40000</v>
      </c>
      <c r="D98" s="60">
        <f t="shared" ref="D98" si="10">SUM(E98:I98)</f>
        <v>40000</v>
      </c>
      <c r="E98" s="60">
        <v>0</v>
      </c>
      <c r="F98" s="60">
        <v>0</v>
      </c>
      <c r="G98" s="60">
        <v>0</v>
      </c>
      <c r="H98" s="60">
        <v>0</v>
      </c>
      <c r="I98" s="60">
        <v>40000</v>
      </c>
    </row>
    <row r="99" spans="1:10" s="6" customFormat="1" ht="31.5" customHeight="1" x14ac:dyDescent="0.2">
      <c r="A99" s="60"/>
      <c r="B99" s="71" t="s">
        <v>7</v>
      </c>
      <c r="C99" s="60">
        <f>SUM(C94:C98)</f>
        <v>19270192</v>
      </c>
      <c r="D99" s="60">
        <f t="shared" ref="D99:I99" si="11">SUM(D94:D98)</f>
        <v>19270192</v>
      </c>
      <c r="E99" s="60">
        <f t="shared" si="11"/>
        <v>0</v>
      </c>
      <c r="F99" s="60">
        <f t="shared" si="11"/>
        <v>0</v>
      </c>
      <c r="G99" s="60">
        <f t="shared" si="11"/>
        <v>19230000</v>
      </c>
      <c r="H99" s="60">
        <f t="shared" si="11"/>
        <v>192</v>
      </c>
      <c r="I99" s="60">
        <f t="shared" si="11"/>
        <v>40000</v>
      </c>
    </row>
    <row r="100" spans="1:10" s="6" customFormat="1" ht="27" customHeight="1" x14ac:dyDescent="0.2">
      <c r="A100" s="88" t="s">
        <v>9</v>
      </c>
      <c r="B100" s="88"/>
      <c r="C100" s="88"/>
      <c r="D100" s="88"/>
      <c r="E100" s="88"/>
      <c r="F100" s="88"/>
      <c r="G100" s="88"/>
      <c r="H100" s="88"/>
      <c r="I100" s="88"/>
    </row>
    <row r="101" spans="1:10" s="6" customFormat="1" ht="36.75" customHeight="1" x14ac:dyDescent="0.2">
      <c r="A101" s="26">
        <v>1</v>
      </c>
      <c r="B101" s="81" t="s">
        <v>25</v>
      </c>
      <c r="C101" s="25">
        <f>D101</f>
        <v>127141.92</v>
      </c>
      <c r="D101" s="56">
        <f t="shared" ref="D101:D103" si="12">SUM(E101:I101)</f>
        <v>127141.92</v>
      </c>
      <c r="E101" s="23">
        <f>127031.29</f>
        <v>127031.29</v>
      </c>
      <c r="F101" s="15">
        <v>1.27</v>
      </c>
      <c r="G101" s="15">
        <v>0</v>
      </c>
      <c r="H101" s="15">
        <v>0</v>
      </c>
      <c r="I101" s="16">
        <f>109.36</f>
        <v>109.36</v>
      </c>
      <c r="J101" s="6">
        <v>1</v>
      </c>
    </row>
    <row r="102" spans="1:10" s="6" customFormat="1" ht="36.75" customHeight="1" x14ac:dyDescent="0.2">
      <c r="A102" s="26">
        <v>2</v>
      </c>
      <c r="B102" s="82" t="s">
        <v>111</v>
      </c>
      <c r="C102" s="56">
        <f t="shared" ref="C102:C103" si="13">D102</f>
        <v>7500075</v>
      </c>
      <c r="D102" s="56">
        <f t="shared" si="12"/>
        <v>7500075</v>
      </c>
      <c r="E102" s="56">
        <v>0</v>
      </c>
      <c r="F102" s="56">
        <v>0</v>
      </c>
      <c r="G102" s="15">
        <v>7500000</v>
      </c>
      <c r="H102" s="15">
        <v>75</v>
      </c>
      <c r="I102" s="16">
        <v>0</v>
      </c>
      <c r="J102" s="6">
        <v>1</v>
      </c>
    </row>
    <row r="103" spans="1:10" s="6" customFormat="1" ht="36.75" customHeight="1" x14ac:dyDescent="0.2">
      <c r="A103" s="26">
        <v>3</v>
      </c>
      <c r="B103" s="77" t="s">
        <v>112</v>
      </c>
      <c r="C103" s="56">
        <f t="shared" si="13"/>
        <v>12500125</v>
      </c>
      <c r="D103" s="56">
        <f t="shared" si="12"/>
        <v>12500125</v>
      </c>
      <c r="E103" s="56">
        <v>0</v>
      </c>
      <c r="F103" s="56">
        <v>0</v>
      </c>
      <c r="G103" s="15">
        <v>12500000</v>
      </c>
      <c r="H103" s="15">
        <v>125.00000000000001</v>
      </c>
      <c r="I103" s="16">
        <v>0</v>
      </c>
      <c r="J103" s="6">
        <v>1</v>
      </c>
    </row>
    <row r="104" spans="1:10" s="6" customFormat="1" ht="34.5" customHeight="1" x14ac:dyDescent="0.2">
      <c r="A104" s="23"/>
      <c r="B104" s="75" t="s">
        <v>10</v>
      </c>
      <c r="C104" s="35">
        <f>SUM(C101:C103)</f>
        <v>20127341.920000002</v>
      </c>
      <c r="D104" s="57">
        <f t="shared" ref="D104:I104" si="14">SUM(D101:D103)</f>
        <v>20127341.920000002</v>
      </c>
      <c r="E104" s="57">
        <f t="shared" si="14"/>
        <v>127031.29</v>
      </c>
      <c r="F104" s="57">
        <f t="shared" si="14"/>
        <v>1.27</v>
      </c>
      <c r="G104" s="57">
        <f t="shared" si="14"/>
        <v>20000000</v>
      </c>
      <c r="H104" s="57">
        <f t="shared" si="14"/>
        <v>200</v>
      </c>
      <c r="I104" s="57">
        <f t="shared" si="14"/>
        <v>109.36</v>
      </c>
    </row>
    <row r="105" spans="1:10" s="6" customFormat="1" ht="27" customHeight="1" x14ac:dyDescent="0.2">
      <c r="A105" s="88" t="s">
        <v>12</v>
      </c>
      <c r="B105" s="88"/>
      <c r="C105" s="88"/>
      <c r="D105" s="88"/>
      <c r="E105" s="88"/>
      <c r="F105" s="88"/>
      <c r="G105" s="88"/>
      <c r="H105" s="88"/>
      <c r="I105" s="88"/>
    </row>
    <row r="106" spans="1:10" s="6" customFormat="1" ht="31.5" customHeight="1" x14ac:dyDescent="0.2">
      <c r="A106" s="26">
        <v>1</v>
      </c>
      <c r="B106" s="81" t="s">
        <v>124</v>
      </c>
      <c r="C106" s="25">
        <f>D106</f>
        <v>13712670.359999999</v>
      </c>
      <c r="D106" s="56">
        <f t="shared" ref="D106:D112" si="15">SUM(E106:I106)</f>
        <v>13712670.359999999</v>
      </c>
      <c r="E106" s="23">
        <v>13712520.359999999</v>
      </c>
      <c r="F106" s="15">
        <v>137.12</v>
      </c>
      <c r="G106" s="15">
        <v>0</v>
      </c>
      <c r="H106" s="15">
        <v>0</v>
      </c>
      <c r="I106" s="16">
        <v>12.88</v>
      </c>
      <c r="J106" s="6">
        <v>1</v>
      </c>
    </row>
    <row r="107" spans="1:10" s="6" customFormat="1" ht="31.5" customHeight="1" x14ac:dyDescent="0.2">
      <c r="A107" s="26">
        <v>2</v>
      </c>
      <c r="B107" s="81" t="s">
        <v>125</v>
      </c>
      <c r="C107" s="25">
        <f>D107</f>
        <v>1683952.27</v>
      </c>
      <c r="D107" s="56">
        <f t="shared" si="15"/>
        <v>1683952.27</v>
      </c>
      <c r="E107" s="23">
        <v>1683902.27</v>
      </c>
      <c r="F107" s="15">
        <v>16.850000000000001</v>
      </c>
      <c r="G107" s="15">
        <v>0</v>
      </c>
      <c r="H107" s="15">
        <v>0</v>
      </c>
      <c r="I107" s="16">
        <v>33.15</v>
      </c>
      <c r="J107" s="6">
        <v>1</v>
      </c>
    </row>
    <row r="108" spans="1:10" s="6" customFormat="1" ht="31.5" customHeight="1" x14ac:dyDescent="0.2">
      <c r="A108" s="26">
        <v>3</v>
      </c>
      <c r="B108" s="81" t="s">
        <v>128</v>
      </c>
      <c r="C108" s="56">
        <f t="shared" ref="C108:C113" si="16">D108</f>
        <v>8272988</v>
      </c>
      <c r="D108" s="56">
        <f t="shared" si="15"/>
        <v>8272988</v>
      </c>
      <c r="E108" s="56">
        <v>0</v>
      </c>
      <c r="F108" s="56">
        <v>0</v>
      </c>
      <c r="G108" s="15">
        <v>8272905</v>
      </c>
      <c r="H108" s="15">
        <v>83</v>
      </c>
      <c r="I108" s="16">
        <v>0</v>
      </c>
      <c r="J108" s="6">
        <v>1</v>
      </c>
    </row>
    <row r="109" spans="1:10" s="6" customFormat="1" ht="31.5" customHeight="1" x14ac:dyDescent="0.2">
      <c r="A109" s="26">
        <v>4</v>
      </c>
      <c r="B109" s="81" t="s">
        <v>129</v>
      </c>
      <c r="C109" s="56">
        <f t="shared" si="16"/>
        <v>2007500</v>
      </c>
      <c r="D109" s="56">
        <f t="shared" si="15"/>
        <v>2007500</v>
      </c>
      <c r="E109" s="56">
        <v>0</v>
      </c>
      <c r="F109" s="56">
        <v>0</v>
      </c>
      <c r="G109" s="15">
        <v>2007480</v>
      </c>
      <c r="H109" s="15">
        <v>20</v>
      </c>
      <c r="I109" s="16">
        <v>0</v>
      </c>
      <c r="J109" s="6">
        <v>1</v>
      </c>
    </row>
    <row r="110" spans="1:10" s="6" customFormat="1" ht="31.5" customHeight="1" x14ac:dyDescent="0.2">
      <c r="A110" s="26">
        <v>5</v>
      </c>
      <c r="B110" s="81" t="s">
        <v>113</v>
      </c>
      <c r="C110" s="56">
        <f t="shared" si="16"/>
        <v>1627000</v>
      </c>
      <c r="D110" s="56">
        <f t="shared" si="15"/>
        <v>1627000</v>
      </c>
      <c r="E110" s="56">
        <v>0</v>
      </c>
      <c r="F110" s="56">
        <v>0</v>
      </c>
      <c r="G110" s="15">
        <v>1626983</v>
      </c>
      <c r="H110" s="15">
        <v>17</v>
      </c>
      <c r="I110" s="16">
        <v>0</v>
      </c>
      <c r="J110" s="6">
        <v>1</v>
      </c>
    </row>
    <row r="111" spans="1:10" s="6" customFormat="1" ht="31.5" customHeight="1" x14ac:dyDescent="0.2">
      <c r="A111" s="26">
        <v>6</v>
      </c>
      <c r="B111" s="81" t="s">
        <v>114</v>
      </c>
      <c r="C111" s="56">
        <f t="shared" si="16"/>
        <v>641400</v>
      </c>
      <c r="D111" s="56">
        <f t="shared" si="15"/>
        <v>641400</v>
      </c>
      <c r="E111" s="56">
        <v>0</v>
      </c>
      <c r="F111" s="56">
        <v>0</v>
      </c>
      <c r="G111" s="15">
        <v>641394</v>
      </c>
      <c r="H111" s="15">
        <v>6</v>
      </c>
      <c r="I111" s="16">
        <v>0</v>
      </c>
      <c r="J111" s="6">
        <v>1</v>
      </c>
    </row>
    <row r="112" spans="1:10" s="6" customFormat="1" ht="31.5" customHeight="1" x14ac:dyDescent="0.2">
      <c r="A112" s="26">
        <v>7</v>
      </c>
      <c r="B112" s="81" t="s">
        <v>115</v>
      </c>
      <c r="C112" s="56">
        <f t="shared" si="16"/>
        <v>750540</v>
      </c>
      <c r="D112" s="56">
        <f t="shared" si="15"/>
        <v>750540</v>
      </c>
      <c r="E112" s="56">
        <v>0</v>
      </c>
      <c r="F112" s="56">
        <v>0</v>
      </c>
      <c r="G112" s="15">
        <v>750532</v>
      </c>
      <c r="H112" s="15">
        <v>8</v>
      </c>
      <c r="I112" s="16">
        <v>0</v>
      </c>
      <c r="J112" s="6">
        <v>1</v>
      </c>
    </row>
    <row r="113" spans="1:10" s="6" customFormat="1" ht="31.5" customHeight="1" x14ac:dyDescent="0.2">
      <c r="A113" s="26">
        <v>8</v>
      </c>
      <c r="B113" s="81" t="s">
        <v>116</v>
      </c>
      <c r="C113" s="56">
        <f t="shared" si="16"/>
        <v>315010</v>
      </c>
      <c r="D113" s="56">
        <f>SUM(E113:I113)</f>
        <v>315010</v>
      </c>
      <c r="E113" s="56">
        <v>0</v>
      </c>
      <c r="F113" s="56">
        <v>0</v>
      </c>
      <c r="G113" s="15">
        <v>315006</v>
      </c>
      <c r="H113" s="15">
        <v>4</v>
      </c>
      <c r="I113" s="16">
        <v>0</v>
      </c>
      <c r="J113" s="6">
        <v>1</v>
      </c>
    </row>
    <row r="114" spans="1:10" s="6" customFormat="1" ht="31.5" customHeight="1" x14ac:dyDescent="0.2">
      <c r="A114" s="26"/>
      <c r="B114" s="81" t="s">
        <v>122</v>
      </c>
      <c r="C114" s="59">
        <f t="shared" ref="C114" si="17">D114</f>
        <v>28000</v>
      </c>
      <c r="D114" s="59">
        <f>SUM(E114:I114)</f>
        <v>28000</v>
      </c>
      <c r="E114" s="59">
        <v>0</v>
      </c>
      <c r="F114" s="59">
        <v>0</v>
      </c>
      <c r="G114" s="15">
        <v>0</v>
      </c>
      <c r="H114" s="15">
        <v>0</v>
      </c>
      <c r="I114" s="16">
        <v>28000</v>
      </c>
    </row>
    <row r="115" spans="1:10" s="6" customFormat="1" ht="31.5" customHeight="1" x14ac:dyDescent="0.2">
      <c r="A115" s="23"/>
      <c r="B115" s="75" t="s">
        <v>13</v>
      </c>
      <c r="C115" s="39">
        <f>SUM(C106:C114)</f>
        <v>29039060.629999999</v>
      </c>
      <c r="D115" s="58">
        <f t="shared" ref="D115:I115" si="18">SUM(D106:D114)</f>
        <v>29039060.629999999</v>
      </c>
      <c r="E115" s="58">
        <f t="shared" si="18"/>
        <v>15396422.629999999</v>
      </c>
      <c r="F115" s="58">
        <f t="shared" si="18"/>
        <v>153.97</v>
      </c>
      <c r="G115" s="58">
        <f>SUM(G106:G114)</f>
        <v>13614300</v>
      </c>
      <c r="H115" s="58">
        <f t="shared" si="18"/>
        <v>138</v>
      </c>
      <c r="I115" s="58">
        <f t="shared" si="18"/>
        <v>28046.03</v>
      </c>
    </row>
    <row r="116" spans="1:10" s="6" customFormat="1" ht="31.5" customHeight="1" x14ac:dyDescent="0.2">
      <c r="A116" s="87" t="s">
        <v>14</v>
      </c>
      <c r="B116" s="87"/>
      <c r="C116" s="87"/>
      <c r="D116" s="87"/>
      <c r="E116" s="87"/>
      <c r="F116" s="87"/>
      <c r="G116" s="87"/>
      <c r="H116" s="87"/>
      <c r="I116" s="87"/>
    </row>
    <row r="117" spans="1:10" s="6" customFormat="1" ht="31.5" customHeight="1" x14ac:dyDescent="0.2">
      <c r="A117" s="26">
        <v>1</v>
      </c>
      <c r="B117" s="75" t="s">
        <v>117</v>
      </c>
      <c r="C117" s="56">
        <f t="shared" ref="C117" si="19">D117</f>
        <v>30000300</v>
      </c>
      <c r="D117" s="56">
        <f t="shared" ref="D117" si="20">SUM(E117:I117)</f>
        <v>30000300</v>
      </c>
      <c r="E117" s="56">
        <v>0</v>
      </c>
      <c r="F117" s="56">
        <v>0</v>
      </c>
      <c r="G117" s="57">
        <v>30000000</v>
      </c>
      <c r="H117" s="57">
        <v>300</v>
      </c>
      <c r="I117" s="56">
        <v>0</v>
      </c>
      <c r="J117" s="6">
        <v>1</v>
      </c>
    </row>
    <row r="118" spans="1:10" s="6" customFormat="1" ht="31.5" customHeight="1" x14ac:dyDescent="0.2">
      <c r="A118" s="26"/>
      <c r="B118" s="81" t="s">
        <v>122</v>
      </c>
      <c r="C118" s="61">
        <f t="shared" ref="C118" si="21">D118</f>
        <v>61000</v>
      </c>
      <c r="D118" s="61">
        <f t="shared" ref="D118" si="22">SUM(E118:I118)</f>
        <v>61000</v>
      </c>
      <c r="E118" s="61">
        <v>0</v>
      </c>
      <c r="F118" s="61">
        <v>0</v>
      </c>
      <c r="G118" s="62">
        <v>0</v>
      </c>
      <c r="H118" s="62">
        <v>0</v>
      </c>
      <c r="I118" s="61">
        <v>61000</v>
      </c>
    </row>
    <row r="119" spans="1:10" s="6" customFormat="1" ht="31.5" customHeight="1" x14ac:dyDescent="0.2">
      <c r="A119" s="57"/>
      <c r="B119" s="75" t="s">
        <v>15</v>
      </c>
      <c r="C119" s="57">
        <f>SUM(C117:C118)</f>
        <v>30061300</v>
      </c>
      <c r="D119" s="62">
        <f t="shared" ref="D119:I119" si="23">SUM(D117:D118)</f>
        <v>30061300</v>
      </c>
      <c r="E119" s="62">
        <f t="shared" si="23"/>
        <v>0</v>
      </c>
      <c r="F119" s="62">
        <f t="shared" si="23"/>
        <v>0</v>
      </c>
      <c r="G119" s="62">
        <f t="shared" si="23"/>
        <v>30000000</v>
      </c>
      <c r="H119" s="62">
        <f t="shared" si="23"/>
        <v>300</v>
      </c>
      <c r="I119" s="62">
        <f t="shared" si="23"/>
        <v>61000</v>
      </c>
    </row>
    <row r="120" spans="1:10" s="6" customFormat="1" ht="31.5" customHeight="1" x14ac:dyDescent="0.2">
      <c r="A120" s="87" t="s">
        <v>16</v>
      </c>
      <c r="B120" s="87"/>
      <c r="C120" s="87"/>
      <c r="D120" s="87"/>
      <c r="E120" s="87"/>
      <c r="F120" s="87"/>
      <c r="G120" s="87"/>
      <c r="H120" s="87"/>
      <c r="I120" s="87"/>
    </row>
    <row r="121" spans="1:10" s="6" customFormat="1" ht="31.5" customHeight="1" x14ac:dyDescent="0.2">
      <c r="A121" s="10">
        <v>1</v>
      </c>
      <c r="B121" s="75" t="s">
        <v>119</v>
      </c>
      <c r="C121" s="55">
        <f>D121</f>
        <v>10000100</v>
      </c>
      <c r="D121" s="55">
        <f>SUM(E121:I121)</f>
        <v>10000100</v>
      </c>
      <c r="E121" s="55">
        <v>0</v>
      </c>
      <c r="F121" s="55">
        <v>0</v>
      </c>
      <c r="G121" s="55">
        <v>10000000</v>
      </c>
      <c r="H121" s="55">
        <v>100.00000000000001</v>
      </c>
      <c r="I121" s="55">
        <v>0</v>
      </c>
      <c r="J121" s="6">
        <v>1</v>
      </c>
    </row>
    <row r="122" spans="1:10" s="6" customFormat="1" ht="31.5" customHeight="1" x14ac:dyDescent="0.2">
      <c r="A122" s="10"/>
      <c r="B122" s="75" t="s">
        <v>122</v>
      </c>
      <c r="C122" s="58">
        <f>D122</f>
        <v>20000</v>
      </c>
      <c r="D122" s="58">
        <f>SUM(E122:I122)</f>
        <v>20000</v>
      </c>
      <c r="E122" s="58">
        <v>0</v>
      </c>
      <c r="F122" s="58">
        <v>0</v>
      </c>
      <c r="G122" s="58">
        <v>0</v>
      </c>
      <c r="H122" s="58">
        <v>0</v>
      </c>
      <c r="I122" s="58">
        <v>20000</v>
      </c>
    </row>
    <row r="123" spans="1:10" s="6" customFormat="1" ht="31.5" customHeight="1" x14ac:dyDescent="0.2">
      <c r="A123" s="55"/>
      <c r="B123" s="75" t="s">
        <v>17</v>
      </c>
      <c r="C123" s="55">
        <f>SUM(C121:C122)</f>
        <v>10020100</v>
      </c>
      <c r="D123" s="58">
        <f t="shared" ref="D123:I123" si="24">SUM(D121:D122)</f>
        <v>10020100</v>
      </c>
      <c r="E123" s="58">
        <f t="shared" si="24"/>
        <v>0</v>
      </c>
      <c r="F123" s="58">
        <f t="shared" si="24"/>
        <v>0</v>
      </c>
      <c r="G123" s="58">
        <f t="shared" si="24"/>
        <v>10000000</v>
      </c>
      <c r="H123" s="58">
        <f t="shared" si="24"/>
        <v>100.00000000000001</v>
      </c>
      <c r="I123" s="58">
        <f t="shared" si="24"/>
        <v>20000</v>
      </c>
    </row>
    <row r="124" spans="1:10" s="6" customFormat="1" ht="31.5" customHeight="1" x14ac:dyDescent="0.2">
      <c r="A124" s="88" t="s">
        <v>18</v>
      </c>
      <c r="B124" s="88"/>
      <c r="C124" s="88"/>
      <c r="D124" s="88"/>
      <c r="E124" s="88"/>
      <c r="F124" s="88"/>
      <c r="G124" s="88"/>
      <c r="H124" s="88"/>
      <c r="I124" s="88"/>
    </row>
    <row r="125" spans="1:10" s="6" customFormat="1" ht="31.5" customHeight="1" x14ac:dyDescent="0.2">
      <c r="A125" s="26">
        <v>1</v>
      </c>
      <c r="B125" s="75" t="s">
        <v>107</v>
      </c>
      <c r="C125" s="54">
        <f>D125</f>
        <v>14222274.210000001</v>
      </c>
      <c r="D125" s="55">
        <f>SUM(E125:I125)</f>
        <v>14222274.210000001</v>
      </c>
      <c r="E125" s="55">
        <v>0</v>
      </c>
      <c r="F125" s="55">
        <v>0</v>
      </c>
      <c r="G125" s="55">
        <f>12920505+1301626.98</f>
        <v>14222131.98</v>
      </c>
      <c r="H125" s="55">
        <f>129.21+13.02</f>
        <v>142.23000000000002</v>
      </c>
      <c r="I125" s="55">
        <v>0</v>
      </c>
    </row>
    <row r="126" spans="1:10" s="6" customFormat="1" ht="52.5" customHeight="1" x14ac:dyDescent="0.2">
      <c r="A126" s="26">
        <v>2</v>
      </c>
      <c r="B126" s="83" t="s">
        <v>106</v>
      </c>
      <c r="C126" s="54">
        <f>D126</f>
        <v>79000.789999999994</v>
      </c>
      <c r="D126" s="55">
        <f>SUM(E126:I126)</f>
        <v>79000.789999999994</v>
      </c>
      <c r="E126" s="55">
        <v>0</v>
      </c>
      <c r="F126" s="55">
        <v>0</v>
      </c>
      <c r="G126" s="55">
        <v>79000</v>
      </c>
      <c r="H126" s="55">
        <f>0.79</f>
        <v>0.79</v>
      </c>
      <c r="I126" s="55">
        <v>0</v>
      </c>
      <c r="J126" s="6">
        <v>1</v>
      </c>
    </row>
    <row r="127" spans="1:10" s="6" customFormat="1" ht="31.5" customHeight="1" x14ac:dyDescent="0.2">
      <c r="A127" s="26">
        <v>3</v>
      </c>
      <c r="B127" s="83" t="s">
        <v>130</v>
      </c>
      <c r="C127" s="65">
        <f>D127</f>
        <v>1172000</v>
      </c>
      <c r="D127" s="64">
        <f>SUM(E127:I127)</f>
        <v>1172000</v>
      </c>
      <c r="E127" s="64">
        <v>0</v>
      </c>
      <c r="F127" s="64">
        <v>0</v>
      </c>
      <c r="G127" s="64">
        <v>0</v>
      </c>
      <c r="H127" s="64">
        <v>0</v>
      </c>
      <c r="I127" s="64">
        <v>1172000</v>
      </c>
    </row>
    <row r="128" spans="1:10" s="6" customFormat="1" ht="31.5" customHeight="1" x14ac:dyDescent="0.2">
      <c r="A128" s="26"/>
      <c r="B128" s="75" t="s">
        <v>122</v>
      </c>
      <c r="C128" s="67">
        <f>D128</f>
        <v>45000</v>
      </c>
      <c r="D128" s="66">
        <f>SUM(E128:I128)</f>
        <v>45000</v>
      </c>
      <c r="E128" s="66">
        <v>0</v>
      </c>
      <c r="F128" s="66">
        <v>0</v>
      </c>
      <c r="G128" s="66">
        <v>0</v>
      </c>
      <c r="H128" s="66">
        <v>0</v>
      </c>
      <c r="I128" s="66">
        <v>45000</v>
      </c>
    </row>
    <row r="129" spans="1:12" s="6" customFormat="1" ht="31.5" customHeight="1" x14ac:dyDescent="0.2">
      <c r="A129" s="52"/>
      <c r="B129" s="75" t="s">
        <v>78</v>
      </c>
      <c r="C129" s="52">
        <f>SUM(C125:C128)</f>
        <v>15518275</v>
      </c>
      <c r="D129" s="66">
        <f t="shared" ref="D129:I129" si="25">SUM(D125:D128)</f>
        <v>15518275</v>
      </c>
      <c r="E129" s="66">
        <f t="shared" si="25"/>
        <v>0</v>
      </c>
      <c r="F129" s="66">
        <f t="shared" si="25"/>
        <v>0</v>
      </c>
      <c r="G129" s="66">
        <f t="shared" si="25"/>
        <v>14301131.98</v>
      </c>
      <c r="H129" s="66">
        <f t="shared" si="25"/>
        <v>143.02000000000001</v>
      </c>
      <c r="I129" s="66">
        <f t="shared" si="25"/>
        <v>1217000</v>
      </c>
    </row>
    <row r="130" spans="1:12" s="6" customFormat="1" ht="31.5" customHeight="1" x14ac:dyDescent="0.2">
      <c r="A130" s="87" t="s">
        <v>120</v>
      </c>
      <c r="B130" s="87"/>
      <c r="C130" s="87"/>
      <c r="D130" s="87"/>
      <c r="E130" s="87"/>
      <c r="F130" s="87"/>
      <c r="G130" s="87"/>
      <c r="H130" s="87"/>
      <c r="I130" s="87"/>
    </row>
    <row r="131" spans="1:12" s="6" customFormat="1" ht="31.5" customHeight="1" x14ac:dyDescent="0.2">
      <c r="A131" s="26">
        <v>1</v>
      </c>
      <c r="B131" s="81" t="s">
        <v>125</v>
      </c>
      <c r="C131" s="57">
        <f>D131</f>
        <v>46000460</v>
      </c>
      <c r="D131" s="57">
        <f>SUM(E131:I131)</f>
        <v>46000460</v>
      </c>
      <c r="E131" s="57">
        <v>0</v>
      </c>
      <c r="F131" s="57">
        <v>0</v>
      </c>
      <c r="G131" s="57">
        <v>46000000</v>
      </c>
      <c r="H131" s="57">
        <v>460.00000000000006</v>
      </c>
      <c r="I131" s="57">
        <v>0</v>
      </c>
    </row>
    <row r="132" spans="1:12" s="6" customFormat="1" ht="31.5" customHeight="1" x14ac:dyDescent="0.2">
      <c r="A132" s="26">
        <v>2</v>
      </c>
      <c r="B132" s="75" t="s">
        <v>118</v>
      </c>
      <c r="C132" s="59">
        <f t="shared" ref="C132" si="26">D132</f>
        <v>2300023</v>
      </c>
      <c r="D132" s="59">
        <f t="shared" ref="D132" si="27">SUM(E132:I132)</f>
        <v>2300023</v>
      </c>
      <c r="E132" s="59">
        <v>0</v>
      </c>
      <c r="F132" s="59">
        <v>0</v>
      </c>
      <c r="G132" s="58">
        <v>2300000</v>
      </c>
      <c r="H132" s="58">
        <v>23.000000000000004</v>
      </c>
      <c r="I132" s="59">
        <v>0</v>
      </c>
      <c r="J132" s="6">
        <v>1</v>
      </c>
    </row>
    <row r="133" spans="1:12" s="6" customFormat="1" ht="31.5" customHeight="1" x14ac:dyDescent="0.2">
      <c r="A133" s="26">
        <v>3</v>
      </c>
      <c r="B133" s="77" t="s">
        <v>123</v>
      </c>
      <c r="C133" s="59">
        <f t="shared" ref="C133:C134" si="28">D133</f>
        <v>5498923</v>
      </c>
      <c r="D133" s="59">
        <f t="shared" ref="D133:D134" si="29">SUM(E133:I133)</f>
        <v>5498923</v>
      </c>
      <c r="E133" s="59">
        <v>0</v>
      </c>
      <c r="F133" s="59">
        <v>0</v>
      </c>
      <c r="G133" s="58">
        <f>1300000+2079495+3421000-1301626.98</f>
        <v>5498868.0199999996</v>
      </c>
      <c r="H133" s="58">
        <f>13+20.79+34.21-13.02</f>
        <v>54.980000000000004</v>
      </c>
      <c r="I133" s="59">
        <v>0</v>
      </c>
      <c r="J133" s="6">
        <v>1</v>
      </c>
    </row>
    <row r="134" spans="1:12" s="6" customFormat="1" ht="31.5" customHeight="1" x14ac:dyDescent="0.2">
      <c r="A134" s="26"/>
      <c r="B134" s="75" t="s">
        <v>122</v>
      </c>
      <c r="C134" s="69">
        <f t="shared" si="28"/>
        <v>100000</v>
      </c>
      <c r="D134" s="69">
        <f t="shared" si="29"/>
        <v>100000</v>
      </c>
      <c r="E134" s="69">
        <v>0</v>
      </c>
      <c r="F134" s="69">
        <v>0</v>
      </c>
      <c r="G134" s="68">
        <v>0</v>
      </c>
      <c r="H134" s="68">
        <v>0</v>
      </c>
      <c r="I134" s="69">
        <v>100000</v>
      </c>
    </row>
    <row r="135" spans="1:12" s="6" customFormat="1" ht="31.5" customHeight="1" x14ac:dyDescent="0.2">
      <c r="A135" s="57"/>
      <c r="B135" s="75" t="s">
        <v>121</v>
      </c>
      <c r="C135" s="57">
        <f>SUM(C131:C134)</f>
        <v>53899406</v>
      </c>
      <c r="D135" s="68">
        <f t="shared" ref="D135:I135" si="30">SUM(D131:D134)</f>
        <v>53899406</v>
      </c>
      <c r="E135" s="68">
        <f t="shared" si="30"/>
        <v>0</v>
      </c>
      <c r="F135" s="68">
        <f t="shared" si="30"/>
        <v>0</v>
      </c>
      <c r="G135" s="68">
        <f t="shared" si="30"/>
        <v>53798868.019999996</v>
      </c>
      <c r="H135" s="68">
        <f t="shared" si="30"/>
        <v>537.98</v>
      </c>
      <c r="I135" s="68">
        <f t="shared" si="30"/>
        <v>100000</v>
      </c>
    </row>
    <row r="136" spans="1:12" s="6" customFormat="1" ht="27" customHeight="1" x14ac:dyDescent="0.2">
      <c r="A136" s="87" t="s">
        <v>21</v>
      </c>
      <c r="B136" s="87"/>
      <c r="C136" s="87"/>
      <c r="D136" s="87"/>
      <c r="E136" s="87"/>
      <c r="F136" s="87"/>
      <c r="G136" s="87"/>
      <c r="H136" s="87"/>
      <c r="I136" s="87"/>
    </row>
    <row r="137" spans="1:12" s="6" customFormat="1" ht="39" customHeight="1" x14ac:dyDescent="0.2">
      <c r="A137" s="37">
        <v>1</v>
      </c>
      <c r="B137" s="84" t="s">
        <v>103</v>
      </c>
      <c r="C137" s="25">
        <f>D137</f>
        <v>112964998.08</v>
      </c>
      <c r="D137" s="27">
        <f>E137+F137+G137+H137+I137</f>
        <v>112964998.08</v>
      </c>
      <c r="E137" s="1">
        <v>74124668.710000008</v>
      </c>
      <c r="F137" s="1">
        <v>741.25</v>
      </c>
      <c r="G137" s="1">
        <v>33669231.289999999</v>
      </c>
      <c r="H137" s="50">
        <v>336.83</v>
      </c>
      <c r="I137" s="50">
        <v>5170020</v>
      </c>
      <c r="L137" s="63"/>
    </row>
    <row r="138" spans="1:12" s="6" customFormat="1" ht="39" customHeight="1" x14ac:dyDescent="0.2">
      <c r="A138" s="37">
        <v>2</v>
      </c>
      <c r="B138" s="84" t="s">
        <v>99</v>
      </c>
      <c r="C138" s="36">
        <f>D138</f>
        <v>128099765.58</v>
      </c>
      <c r="D138" s="35">
        <f>E138+F138+G138+H138+I138</f>
        <v>128099765.58</v>
      </c>
      <c r="E138" s="1">
        <v>0</v>
      </c>
      <c r="F138" s="50">
        <v>0</v>
      </c>
      <c r="G138" s="1">
        <v>123687728.70999999</v>
      </c>
      <c r="H138" s="50">
        <v>1236.8699999999999</v>
      </c>
      <c r="I138" s="1">
        <v>4410800</v>
      </c>
      <c r="L138" s="63"/>
    </row>
    <row r="139" spans="1:12" s="6" customFormat="1" ht="39" customHeight="1" x14ac:dyDescent="0.2">
      <c r="A139" s="37">
        <v>3</v>
      </c>
      <c r="B139" s="84" t="s">
        <v>127</v>
      </c>
      <c r="C139" s="36">
        <f t="shared" ref="C139:C140" si="31">D139</f>
        <v>42800420</v>
      </c>
      <c r="D139" s="35">
        <f t="shared" ref="D139:D140" si="32">E139+F139+G139+H139+I139</f>
        <v>42800420</v>
      </c>
      <c r="E139" s="1">
        <v>0</v>
      </c>
      <c r="F139" s="1">
        <v>0</v>
      </c>
      <c r="G139" s="1">
        <v>42000000</v>
      </c>
      <c r="H139" s="35">
        <v>420</v>
      </c>
      <c r="I139" s="1">
        <v>800000</v>
      </c>
      <c r="J139" s="6">
        <v>1</v>
      </c>
    </row>
    <row r="140" spans="1:12" s="6" customFormat="1" ht="39" customHeight="1" x14ac:dyDescent="0.2">
      <c r="A140" s="37">
        <v>4</v>
      </c>
      <c r="B140" s="84" t="s">
        <v>98</v>
      </c>
      <c r="C140" s="36">
        <f t="shared" si="31"/>
        <v>76000000</v>
      </c>
      <c r="D140" s="35">
        <f t="shared" si="32"/>
        <v>76000000</v>
      </c>
      <c r="E140" s="1">
        <v>0</v>
      </c>
      <c r="F140" s="1">
        <v>0</v>
      </c>
      <c r="G140" s="1">
        <v>75999240</v>
      </c>
      <c r="H140" s="38">
        <v>760</v>
      </c>
      <c r="I140" s="16">
        <v>0</v>
      </c>
      <c r="J140" s="6">
        <v>1</v>
      </c>
    </row>
    <row r="141" spans="1:12" s="6" customFormat="1" ht="39" customHeight="1" x14ac:dyDescent="0.2">
      <c r="A141" s="26"/>
      <c r="B141" s="75" t="s">
        <v>30</v>
      </c>
      <c r="C141" s="35">
        <f>SUM(C137:C140)</f>
        <v>359865183.65999997</v>
      </c>
      <c r="D141" s="58">
        <f t="shared" ref="D141:F141" si="33">SUM(D137:D140)</f>
        <v>359865183.65999997</v>
      </c>
      <c r="E141" s="58">
        <f t="shared" si="33"/>
        <v>74124668.710000008</v>
      </c>
      <c r="F141" s="58">
        <f t="shared" si="33"/>
        <v>741.25</v>
      </c>
      <c r="G141" s="58">
        <f t="shared" ref="G141" si="34">SUM(G137:G140)</f>
        <v>275356200</v>
      </c>
      <c r="H141" s="58">
        <f t="shared" ref="H141" si="35">SUM(H137:H140)</f>
        <v>2753.7</v>
      </c>
      <c r="I141" s="58">
        <f t="shared" ref="I141" si="36">SUM(I137:I140)</f>
        <v>10380820</v>
      </c>
      <c r="J141" s="6">
        <f>SUM(J94:J140)</f>
        <v>22</v>
      </c>
    </row>
    <row r="142" spans="1:12" s="6" customFormat="1" ht="39" customHeight="1" x14ac:dyDescent="0.2">
      <c r="A142" s="26"/>
      <c r="B142" s="75" t="s">
        <v>31</v>
      </c>
      <c r="C142" s="35">
        <f>C99+C104+C115+C119+C123+C129+C135+C141</f>
        <v>537800859.21000004</v>
      </c>
      <c r="D142" s="57">
        <f t="shared" ref="D142:I142" si="37">D99+D104+D115+D119+D123+D129+D135+D141</f>
        <v>537800859.21000004</v>
      </c>
      <c r="E142" s="57">
        <f t="shared" si="37"/>
        <v>89648122.63000001</v>
      </c>
      <c r="F142" s="57">
        <f t="shared" si="37"/>
        <v>896.49</v>
      </c>
      <c r="G142" s="57">
        <f t="shared" si="37"/>
        <v>436300500</v>
      </c>
      <c r="H142" s="57">
        <f t="shared" si="37"/>
        <v>4364.7</v>
      </c>
      <c r="I142" s="57">
        <f t="shared" si="37"/>
        <v>11846975.390000001</v>
      </c>
    </row>
    <row r="143" spans="1:12" s="6" customFormat="1" ht="39" customHeight="1" x14ac:dyDescent="0.2">
      <c r="A143" s="89" t="s">
        <v>105</v>
      </c>
      <c r="B143" s="90"/>
      <c r="C143" s="90"/>
      <c r="D143" s="90"/>
      <c r="E143" s="90"/>
      <c r="F143" s="90"/>
      <c r="G143" s="90"/>
      <c r="H143" s="90"/>
      <c r="I143" s="91"/>
    </row>
    <row r="144" spans="1:12" s="6" customFormat="1" ht="39" customHeight="1" x14ac:dyDescent="0.2">
      <c r="A144" s="26">
        <v>1</v>
      </c>
      <c r="B144" s="75" t="s">
        <v>8</v>
      </c>
      <c r="C144" s="53">
        <f t="shared" ref="C144:C149" si="38">D144</f>
        <v>131811.32</v>
      </c>
      <c r="D144" s="52">
        <f>E144+F144+G144+H144+I144</f>
        <v>131811.32</v>
      </c>
      <c r="E144" s="52">
        <v>0</v>
      </c>
      <c r="F144" s="52">
        <v>0</v>
      </c>
      <c r="G144" s="52">
        <v>131810</v>
      </c>
      <c r="H144" s="52">
        <v>1.32</v>
      </c>
      <c r="I144" s="52">
        <v>0</v>
      </c>
    </row>
    <row r="145" spans="1:9" s="6" customFormat="1" ht="39" customHeight="1" x14ac:dyDescent="0.2">
      <c r="A145" s="26">
        <v>2</v>
      </c>
      <c r="B145" s="75" t="s">
        <v>9</v>
      </c>
      <c r="C145" s="53">
        <f t="shared" si="38"/>
        <v>131810.32</v>
      </c>
      <c r="D145" s="52">
        <f t="shared" ref="D145:D149" si="39">E145+F145+G145+H145+I145</f>
        <v>131810.32</v>
      </c>
      <c r="E145" s="52">
        <v>0</v>
      </c>
      <c r="F145" s="52">
        <v>0</v>
      </c>
      <c r="G145" s="52">
        <v>131809</v>
      </c>
      <c r="H145" s="57">
        <v>1.32</v>
      </c>
      <c r="I145" s="52">
        <v>0</v>
      </c>
    </row>
    <row r="146" spans="1:9" s="6" customFormat="1" ht="39" customHeight="1" x14ac:dyDescent="0.2">
      <c r="A146" s="26">
        <v>3</v>
      </c>
      <c r="B146" s="75" t="s">
        <v>12</v>
      </c>
      <c r="C146" s="53">
        <f t="shared" si="38"/>
        <v>131810.32</v>
      </c>
      <c r="D146" s="52">
        <f t="shared" si="39"/>
        <v>131810.32</v>
      </c>
      <c r="E146" s="52">
        <v>0</v>
      </c>
      <c r="F146" s="52">
        <v>0</v>
      </c>
      <c r="G146" s="52">
        <v>131809</v>
      </c>
      <c r="H146" s="57">
        <v>1.32</v>
      </c>
      <c r="I146" s="52">
        <v>0</v>
      </c>
    </row>
    <row r="147" spans="1:9" s="6" customFormat="1" ht="39" customHeight="1" x14ac:dyDescent="0.2">
      <c r="A147" s="26">
        <v>4</v>
      </c>
      <c r="B147" s="75" t="s">
        <v>14</v>
      </c>
      <c r="C147" s="53">
        <f t="shared" si="38"/>
        <v>131810.32</v>
      </c>
      <c r="D147" s="52">
        <f t="shared" si="39"/>
        <v>131810.32</v>
      </c>
      <c r="E147" s="52">
        <v>0</v>
      </c>
      <c r="F147" s="52">
        <v>0</v>
      </c>
      <c r="G147" s="52">
        <v>131809</v>
      </c>
      <c r="H147" s="57">
        <v>1.32</v>
      </c>
      <c r="I147" s="52">
        <v>0</v>
      </c>
    </row>
    <row r="148" spans="1:9" s="6" customFormat="1" ht="39" customHeight="1" x14ac:dyDescent="0.2">
      <c r="A148" s="26">
        <v>5</v>
      </c>
      <c r="B148" s="75" t="s">
        <v>16</v>
      </c>
      <c r="C148" s="53">
        <f t="shared" si="38"/>
        <v>131810.32</v>
      </c>
      <c r="D148" s="52">
        <f t="shared" si="39"/>
        <v>131810.32</v>
      </c>
      <c r="E148" s="52">
        <v>0</v>
      </c>
      <c r="F148" s="52">
        <v>0</v>
      </c>
      <c r="G148" s="52">
        <v>131809</v>
      </c>
      <c r="H148" s="57">
        <v>1.32</v>
      </c>
      <c r="I148" s="52">
        <v>0</v>
      </c>
    </row>
    <row r="149" spans="1:9" s="6" customFormat="1" ht="39" customHeight="1" x14ac:dyDescent="0.2">
      <c r="A149" s="26">
        <v>6</v>
      </c>
      <c r="B149" s="75" t="s">
        <v>18</v>
      </c>
      <c r="C149" s="53">
        <f t="shared" si="38"/>
        <v>131810.32</v>
      </c>
      <c r="D149" s="52">
        <f t="shared" si="39"/>
        <v>131810.32</v>
      </c>
      <c r="E149" s="52">
        <v>0</v>
      </c>
      <c r="F149" s="52">
        <v>0</v>
      </c>
      <c r="G149" s="52">
        <v>131809</v>
      </c>
      <c r="H149" s="57">
        <v>1.32</v>
      </c>
      <c r="I149" s="52">
        <v>0</v>
      </c>
    </row>
    <row r="150" spans="1:9" s="6" customFormat="1" ht="39" customHeight="1" x14ac:dyDescent="0.2">
      <c r="A150" s="26"/>
      <c r="B150" s="75" t="s">
        <v>104</v>
      </c>
      <c r="C150" s="52">
        <f>SUM(C144:C149)</f>
        <v>790862.92000000016</v>
      </c>
      <c r="D150" s="52">
        <f t="shared" ref="D150:I150" si="40">SUM(D144:D149)</f>
        <v>790862.92000000016</v>
      </c>
      <c r="E150" s="52">
        <f t="shared" si="40"/>
        <v>0</v>
      </c>
      <c r="F150" s="52">
        <f t="shared" si="40"/>
        <v>0</v>
      </c>
      <c r="G150" s="52">
        <f t="shared" si="40"/>
        <v>790855</v>
      </c>
      <c r="H150" s="52">
        <f>SUM(H144:H149)</f>
        <v>7.9200000000000008</v>
      </c>
      <c r="I150" s="52">
        <f t="shared" si="40"/>
        <v>0</v>
      </c>
    </row>
    <row r="151" spans="1:9" s="6" customFormat="1" ht="44.25" customHeight="1" x14ac:dyDescent="0.2">
      <c r="A151" s="26"/>
      <c r="B151" s="75" t="s">
        <v>22</v>
      </c>
      <c r="C151" s="52">
        <f t="shared" ref="C151:I151" si="41">C150+C142+C91</f>
        <v>719129273.92000008</v>
      </c>
      <c r="D151" s="52">
        <f t="shared" si="41"/>
        <v>719129273.92000008</v>
      </c>
      <c r="E151" s="52">
        <f t="shared" si="41"/>
        <v>270165500</v>
      </c>
      <c r="F151" s="52">
        <f t="shared" si="41"/>
        <v>2701.66</v>
      </c>
      <c r="G151" s="52">
        <f t="shared" si="41"/>
        <v>437091355</v>
      </c>
      <c r="H151" s="52">
        <f t="shared" si="41"/>
        <v>4372.62</v>
      </c>
      <c r="I151" s="52">
        <f t="shared" si="41"/>
        <v>11865344.640000001</v>
      </c>
    </row>
    <row r="152" spans="1:9" s="6" customFormat="1" ht="48" customHeight="1" x14ac:dyDescent="0.2">
      <c r="A152" s="104" t="s">
        <v>100</v>
      </c>
      <c r="B152" s="104"/>
      <c r="C152" s="104"/>
      <c r="D152" s="104"/>
      <c r="E152" s="104"/>
      <c r="F152" s="104"/>
      <c r="G152" s="104"/>
      <c r="H152" s="104"/>
      <c r="I152" s="104"/>
    </row>
    <row r="153" spans="1:9" s="6" customFormat="1" ht="24" customHeight="1" x14ac:dyDescent="0.2">
      <c r="A153" s="2"/>
      <c r="B153" s="33"/>
      <c r="C153" s="41"/>
      <c r="D153" s="2"/>
      <c r="E153" s="2"/>
      <c r="F153" s="2"/>
      <c r="G153" s="2"/>
      <c r="H153" s="2"/>
      <c r="I153" s="2"/>
    </row>
    <row r="154" spans="1:9" s="13" customFormat="1" ht="39" customHeight="1" x14ac:dyDescent="0.2">
      <c r="A154" s="85"/>
      <c r="B154" s="42"/>
      <c r="C154" s="44"/>
      <c r="D154" s="43"/>
      <c r="E154" s="44"/>
      <c r="F154" s="44"/>
      <c r="G154" s="44"/>
      <c r="H154" s="44"/>
      <c r="I154" s="45"/>
    </row>
    <row r="155" spans="1:9" x14ac:dyDescent="0.25">
      <c r="A155" s="12"/>
      <c r="B155" s="46"/>
      <c r="C155" s="48"/>
      <c r="D155" s="48"/>
      <c r="E155" s="47"/>
      <c r="F155" s="47"/>
      <c r="G155" s="47"/>
      <c r="H155" s="47"/>
      <c r="I155" s="47"/>
    </row>
    <row r="156" spans="1:9" x14ac:dyDescent="0.25">
      <c r="C156" s="17"/>
      <c r="D156" s="17"/>
      <c r="I156" s="17"/>
    </row>
    <row r="157" spans="1:9" x14ac:dyDescent="0.25">
      <c r="C157" s="17"/>
    </row>
    <row r="158" spans="1:9" x14ac:dyDescent="0.25">
      <c r="C158" s="17"/>
      <c r="E158" s="17"/>
    </row>
    <row r="159" spans="1:9" x14ac:dyDescent="0.25">
      <c r="C159" s="17"/>
      <c r="E159" s="17"/>
    </row>
    <row r="160" spans="1:9" x14ac:dyDescent="0.25">
      <c r="C160" s="17"/>
      <c r="E160" s="17"/>
    </row>
    <row r="161" spans="3:5" x14ac:dyDescent="0.25">
      <c r="C161" s="17"/>
      <c r="E161" s="17"/>
    </row>
    <row r="162" spans="3:5" x14ac:dyDescent="0.25">
      <c r="C162" s="17"/>
      <c r="E162" s="17"/>
    </row>
    <row r="163" spans="3:5" x14ac:dyDescent="0.25">
      <c r="C163" s="17"/>
      <c r="E163" s="17"/>
    </row>
    <row r="164" spans="3:5" x14ac:dyDescent="0.25">
      <c r="C164" s="17"/>
    </row>
    <row r="168" spans="3:5" x14ac:dyDescent="0.25">
      <c r="C168" s="17"/>
    </row>
  </sheetData>
  <mergeCells count="86">
    <mergeCell ref="A152:I152"/>
    <mergeCell ref="A14:A18"/>
    <mergeCell ref="B14:B18"/>
    <mergeCell ref="C14:C18"/>
    <mergeCell ref="D15:D18"/>
    <mergeCell ref="E15:F17"/>
    <mergeCell ref="G15:H17"/>
    <mergeCell ref="A92:I92"/>
    <mergeCell ref="A100:I100"/>
    <mergeCell ref="A105:I105"/>
    <mergeCell ref="A136:I136"/>
    <mergeCell ref="A85:I85"/>
    <mergeCell ref="C86:C89"/>
    <mergeCell ref="D86:D89"/>
    <mergeCell ref="F86:F89"/>
    <mergeCell ref="H86:H89"/>
    <mergeCell ref="I86:I89"/>
    <mergeCell ref="A68:I68"/>
    <mergeCell ref="C69:C83"/>
    <mergeCell ref="D69:D83"/>
    <mergeCell ref="F69:F83"/>
    <mergeCell ref="H69:H83"/>
    <mergeCell ref="I69:I83"/>
    <mergeCell ref="E69:E83"/>
    <mergeCell ref="G69:G83"/>
    <mergeCell ref="E86:E89"/>
    <mergeCell ref="G86:G89"/>
    <mergeCell ref="G56:G58"/>
    <mergeCell ref="H56:H58"/>
    <mergeCell ref="A61:I61"/>
    <mergeCell ref="C62:C66"/>
    <mergeCell ref="D62:D66"/>
    <mergeCell ref="F62:F66"/>
    <mergeCell ref="H62:H66"/>
    <mergeCell ref="I62:I66"/>
    <mergeCell ref="E62:E66"/>
    <mergeCell ref="G62:G66"/>
    <mergeCell ref="C56:C58"/>
    <mergeCell ref="I56:I58"/>
    <mergeCell ref="D56:D58"/>
    <mergeCell ref="E56:E58"/>
    <mergeCell ref="F56:F58"/>
    <mergeCell ref="A31:I31"/>
    <mergeCell ref="C32:C47"/>
    <mergeCell ref="D32:D47"/>
    <mergeCell ref="F32:F47"/>
    <mergeCell ref="H32:H47"/>
    <mergeCell ref="I32:I47"/>
    <mergeCell ref="E32:E47"/>
    <mergeCell ref="G32:G47"/>
    <mergeCell ref="A20:I20"/>
    <mergeCell ref="A21:I21"/>
    <mergeCell ref="C22:C26"/>
    <mergeCell ref="D22:D26"/>
    <mergeCell ref="E22:E26"/>
    <mergeCell ref="F22:F26"/>
    <mergeCell ref="G22:G26"/>
    <mergeCell ref="H22:H26"/>
    <mergeCell ref="I22:I26"/>
    <mergeCell ref="I15:I18"/>
    <mergeCell ref="B9:I9"/>
    <mergeCell ref="B10:I10"/>
    <mergeCell ref="B11:I11"/>
    <mergeCell ref="B12:I12"/>
    <mergeCell ref="D14:I14"/>
    <mergeCell ref="A49:I49"/>
    <mergeCell ref="C50:C55"/>
    <mergeCell ref="D50:D55"/>
    <mergeCell ref="E50:E55"/>
    <mergeCell ref="F50:F55"/>
    <mergeCell ref="G50:G55"/>
    <mergeCell ref="H50:H55"/>
    <mergeCell ref="I50:I55"/>
    <mergeCell ref="H27:H29"/>
    <mergeCell ref="I27:I29"/>
    <mergeCell ref="C27:C29"/>
    <mergeCell ref="D27:D29"/>
    <mergeCell ref="E27:E29"/>
    <mergeCell ref="F27:F29"/>
    <mergeCell ref="G27:G29"/>
    <mergeCell ref="A93:I93"/>
    <mergeCell ref="A116:I116"/>
    <mergeCell ref="A130:I130"/>
    <mergeCell ref="A124:I124"/>
    <mergeCell ref="A143:I143"/>
    <mergeCell ref="A120:I120"/>
  </mergeCells>
  <pageMargins left="0.98425196850393704" right="0.78740157480314965" top="1.3779527559055118" bottom="0.59055118110236227" header="0.31496062992125984" footer="0.31496062992125984"/>
  <pageSetup paperSize="9" scale="57" fitToHeight="0" orientation="landscape" r:id="rId1"/>
  <headerFooter differentFirst="1">
    <oddHeader>&amp;C&amp;P</oddHeader>
  </headerFooter>
  <rowBreaks count="3" manualBreakCount="3">
    <brk id="26" max="8" man="1"/>
    <brk id="84" max="8" man="1"/>
    <brk id="133" max="8" man="1"/>
  </rowBreaks>
  <ignoredErrors>
    <ignoredError sqref="D1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enshulgina</cp:lastModifiedBy>
  <cp:lastPrinted>2021-06-18T06:40:34Z</cp:lastPrinted>
  <dcterms:created xsi:type="dcterms:W3CDTF">2002-03-25T05:35:56Z</dcterms:created>
  <dcterms:modified xsi:type="dcterms:W3CDTF">2021-06-22T08:56:37Z</dcterms:modified>
</cp:coreProperties>
</file>