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'!$A$19:$H$19</definedName>
    <definedName name="_xlnm.Print_Titles" localSheetId="0">'Свод '!$19:$19</definedName>
    <definedName name="_xlnm.Print_Area" localSheetId="0">'Свод '!$A$1:$J$81</definedName>
  </definedNames>
  <calcPr calcId="145621"/>
</workbook>
</file>

<file path=xl/calcChain.xml><?xml version="1.0" encoding="utf-8"?>
<calcChain xmlns="http://schemas.openxmlformats.org/spreadsheetml/2006/main">
  <c r="D84" i="6" l="1"/>
  <c r="E84" i="6"/>
  <c r="F84" i="6"/>
  <c r="G84" i="6"/>
  <c r="H84" i="6"/>
  <c r="I84" i="6"/>
  <c r="J84" i="6"/>
  <c r="C84" i="6"/>
  <c r="D78" i="6"/>
  <c r="E78" i="6"/>
  <c r="F78" i="6"/>
  <c r="G78" i="6"/>
  <c r="H78" i="6"/>
  <c r="I78" i="6"/>
  <c r="J78" i="6"/>
  <c r="C78" i="6"/>
  <c r="I76" i="6" l="1"/>
  <c r="J76" i="6"/>
  <c r="H65" i="6"/>
  <c r="H66" i="6" s="1"/>
  <c r="D66" i="6"/>
  <c r="E66" i="6"/>
  <c r="F66" i="6"/>
  <c r="G66" i="6"/>
  <c r="I66" i="6"/>
  <c r="J66" i="6"/>
  <c r="D65" i="6"/>
  <c r="C65" i="6" l="1"/>
  <c r="C66" i="6" s="1"/>
  <c r="C33" i="6" l="1"/>
  <c r="E77" i="6" l="1"/>
  <c r="F77" i="6"/>
  <c r="G77" i="6"/>
  <c r="I77" i="6"/>
  <c r="J77" i="6"/>
  <c r="H75" i="6"/>
  <c r="H76" i="6"/>
  <c r="H74" i="6"/>
  <c r="E72" i="6"/>
  <c r="F72" i="6"/>
  <c r="G72" i="6"/>
  <c r="I72" i="6"/>
  <c r="J72" i="6"/>
  <c r="H71" i="6"/>
  <c r="H72" i="6" s="1"/>
  <c r="E69" i="6"/>
  <c r="F69" i="6"/>
  <c r="G69" i="6"/>
  <c r="I69" i="6"/>
  <c r="J69" i="6"/>
  <c r="H68" i="6"/>
  <c r="H69" i="6" s="1"/>
  <c r="H57" i="6"/>
  <c r="I61" i="6"/>
  <c r="J61" i="6"/>
  <c r="E55" i="6"/>
  <c r="F55" i="6"/>
  <c r="G55" i="6"/>
  <c r="I55" i="6"/>
  <c r="J55" i="6"/>
  <c r="H52" i="6"/>
  <c r="H55" i="6" s="1"/>
  <c r="H44" i="6"/>
  <c r="H50" i="6" s="1"/>
  <c r="E50" i="6"/>
  <c r="F50" i="6"/>
  <c r="G50" i="6"/>
  <c r="I50" i="6"/>
  <c r="J50" i="6"/>
  <c r="H35" i="6"/>
  <c r="E42" i="6"/>
  <c r="F42" i="6"/>
  <c r="G42" i="6"/>
  <c r="I42" i="6"/>
  <c r="J42" i="6"/>
  <c r="E33" i="6"/>
  <c r="F33" i="6"/>
  <c r="G33" i="6"/>
  <c r="I33" i="6"/>
  <c r="J33" i="6"/>
  <c r="H29" i="6"/>
  <c r="H22" i="6"/>
  <c r="H27" i="6" s="1"/>
  <c r="E27" i="6"/>
  <c r="F27" i="6"/>
  <c r="G27" i="6"/>
  <c r="I27" i="6"/>
  <c r="J27" i="6"/>
  <c r="H77" i="6" l="1"/>
  <c r="J62" i="6"/>
  <c r="H33" i="6"/>
  <c r="I62" i="6"/>
  <c r="I79" i="6" s="1"/>
  <c r="H61" i="6"/>
  <c r="H42" i="6"/>
  <c r="D22" i="6"/>
  <c r="D27" i="6" s="1"/>
  <c r="J79" i="6" l="1"/>
  <c r="H62" i="6"/>
  <c r="H79" i="6" s="1"/>
  <c r="C22" i="6"/>
  <c r="G57" i="6" l="1"/>
  <c r="D76" i="6" l="1"/>
  <c r="C76" i="6" s="1"/>
  <c r="D68" i="6" l="1"/>
  <c r="D75" i="6"/>
  <c r="C75" i="6" s="1"/>
  <c r="D69" i="6" l="1"/>
  <c r="C68" i="6"/>
  <c r="C69" i="6"/>
  <c r="D74" i="6" l="1"/>
  <c r="D71" i="6"/>
  <c r="D57" i="6"/>
  <c r="D52" i="6"/>
  <c r="D44" i="6"/>
  <c r="D35" i="6"/>
  <c r="D29" i="6"/>
  <c r="D77" i="6" l="1"/>
  <c r="C74" i="6"/>
  <c r="C77" i="6" s="1"/>
  <c r="C52" i="6"/>
  <c r="D55" i="6"/>
  <c r="D33" i="6"/>
  <c r="C29" i="6"/>
  <c r="D42" i="6"/>
  <c r="C35" i="6"/>
  <c r="C42" i="6" s="1"/>
  <c r="C71" i="6"/>
  <c r="D72" i="6"/>
  <c r="D61" i="6"/>
  <c r="C57" i="6"/>
  <c r="D50" i="6"/>
  <c r="C44" i="6"/>
  <c r="G61" i="6" l="1"/>
  <c r="G62" i="6" l="1"/>
  <c r="G79" i="6" s="1"/>
  <c r="E61" i="6"/>
  <c r="F61" i="6"/>
  <c r="C61" i="6" l="1"/>
  <c r="C55" i="6" l="1"/>
  <c r="C50" i="6" l="1"/>
  <c r="E62" i="6" l="1"/>
  <c r="E79" i="6" s="1"/>
  <c r="F62" i="6"/>
  <c r="F79" i="6" s="1"/>
  <c r="C27" i="6"/>
  <c r="B19" i="6"/>
  <c r="C19" i="6" s="1"/>
  <c r="D19" i="6" s="1"/>
  <c r="E19" i="6" s="1"/>
  <c r="F19" i="6" s="1"/>
  <c r="D62" i="6" l="1"/>
  <c r="D79" i="6" s="1"/>
  <c r="C72" i="6" l="1"/>
  <c r="C62" i="6" l="1"/>
  <c r="C79" i="6" s="1"/>
</calcChain>
</file>

<file path=xl/sharedStrings.xml><?xml version="1.0" encoding="utf-8"?>
<sst xmlns="http://schemas.openxmlformats.org/spreadsheetml/2006/main" count="85" uniqueCount="75">
  <si>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</si>
  <si>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</si>
  <si>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</si>
  <si>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</si>
  <si>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</si>
  <si>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</si>
  <si>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</si>
  <si>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</si>
  <si>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</si>
  <si>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</si>
  <si>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</si>
  <si>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</si>
  <si>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</si>
  <si>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</si>
  <si>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</si>
  <si>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</si>
  <si>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</si>
  <si>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</si>
  <si>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</si>
  <si>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</si>
  <si>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</si>
  <si>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«Формирование современной городской среды на территории городского округа город Воронеж на 2018–2024 годы»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</si>
  <si>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</si>
  <si>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</si>
  <si>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</si>
  <si>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</si>
  <si>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</si>
  <si>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</si>
  <si>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</si>
  <si>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</si>
  <si>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</si>
  <si>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Благоустройство проспекта Революции в городе Воронеже</t>
  </si>
  <si>
    <t>Общественная территория у памятника «Детям – жертвам фашистской бомбардировки», ул. Театральная, между д. 32 и д.34</t>
  </si>
  <si>
    <t>ул. 25 Января, д. 28</t>
  </si>
  <si>
    <t>ул. Минская, д. 35</t>
  </si>
  <si>
    <t>ул. Остужева, д. 28</t>
  </si>
  <si>
    <t>ул. Хользунова, д. 109</t>
  </si>
  <si>
    <t>б-р Победы, д. 1</t>
  </si>
  <si>
    <t>ул. Баррикадная, д. 33</t>
  </si>
  <si>
    <t>ул. Димитрова, д. 135</t>
  </si>
  <si>
    <t>ул. Героев Стратосферы, д. 15</t>
  </si>
  <si>
    <t>ул. Циолковского, д. 121</t>
  </si>
  <si>
    <t>ул. Циолковского, д. 121а</t>
  </si>
  <si>
    <t>ул. Матросова, д. 6</t>
  </si>
  <si>
    <t>ул. Плехановская, д. 31</t>
  </si>
  <si>
    <t>ул. Никитинская, д. 44</t>
  </si>
  <si>
    <t>ул. Ворошилова, д. 6</t>
  </si>
  <si>
    <t>ул. Героев Сибиряков, д. 89</t>
  </si>
  <si>
    <t>ул. 232 Стрелковой дивизии, д. 27</t>
  </si>
  <si>
    <t>ул. 232 Стрелковой дивизии, д. 45</t>
  </si>
  <si>
    <t>ул. Сакко и Ванцетти, д. 63</t>
  </si>
  <si>
    <t>ул. Карла Маркса, д. 108/110</t>
  </si>
  <si>
    <t>стоимость работ (включая НДС), руб.</t>
  </si>
  <si>
    <t>ул. Владимира Невского, д. 1А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</si>
  <si>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</si>
  <si>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ул. Лесной массив, д. 2А</t>
  </si>
  <si>
    <t>пр-кт Ленинский, д. 179, 181</t>
  </si>
  <si>
    <t>пр-кт Ленинский, д. 28/1</t>
  </si>
  <si>
    <t>пер. Ольховый, д. 7</t>
  </si>
  <si>
    <t>ул. 20-летия Октября, д. 94,               ул. Красноармейская, д. 27,                 ул. Кольцовская, д. 49</t>
  </si>
  <si>
    <t>ул. 20-летия Октября, д. 38А</t>
  </si>
  <si>
    <t>ул. Плехановская, д. 58А</t>
  </si>
  <si>
    <t>ул. Березовая роща, д. 38А</t>
  </si>
  <si>
    <t>ул. Новгородская, д. 129</t>
  </si>
  <si>
    <t>Благоустройство парка культуры и отдыха «Орленок» в городе Воронеже</t>
  </si>
  <si>
    <t>Сквер имени Г.А. Сухомлинова, ул. Кольцовская, 43в</t>
  </si>
  <si>
    <t>Благоустройство Петровской набережной (I очередь)</t>
  </si>
  <si>
    <t>по соглашению 20701000-1-2022-005 от 24.01.2022, 
 руб.</t>
  </si>
  <si>
    <t>по соглашению (доп. средства),  
 руб.</t>
  </si>
  <si>
    <t xml:space="preserve">Руководитель управления жилищно-коммунального хозяйства                                                                                     Д.В. Соломаха                                                                                                                                                                                                            </t>
  </si>
  <si>
    <t xml:space="preserve">ассигнований бюджета городского округа город Воронеж на 2022 год на проведение мероприятий </t>
  </si>
  <si>
    <t>сквер Майский, ул. Майская, 15д</t>
  </si>
  <si>
    <t>распоряжение от 09.09.2022 №80-р</t>
  </si>
  <si>
    <t>разница</t>
  </si>
  <si>
    <t>от 04.04.2022    № 156-р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</si>
</sst>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4" fontId="6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4" fillId="2" borderId="0" xfId="0" applyNumberFormat="1" applyFont="1" applyFill="1"/>
    <xf numFmtId="0" fontId="9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" fontId="12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wrapText="1"/>
    </xf>
    <xf numFmtId="4" fontId="6" fillId="2" borderId="0" xfId="0" applyNumberFormat="1" applyFont="1" applyFill="1"/>
    <xf numFmtId="1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4" fontId="15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left" vertical="center" wrapText="1"/>
    </xf>
    <xf numFmtId="4" fontId="13" fillId="2" borderId="0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left" vertical="center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view="pageBreakPreview" zoomScale="44" zoomScaleNormal="61" zoomScaleSheetLayoutView="44" workbookViewId="0">
      <selection activeCell="F18" sqref="F18"/>
    </sheetView>
  </sheetViews>
  <sheetFormatPr defaultRowHeight="15.75" x14ac:dyDescent="0.25"/>
  <cols>
    <col min="1" max="1" width="10.7109375" style="4" customWidth="1"/>
    <col min="2" max="2" width="46.85546875" style="16" customWidth="1"/>
    <col min="3" max="3" width="24.7109375" style="2" customWidth="1"/>
    <col min="4" max="4" width="22.5703125" style="2" customWidth="1"/>
    <col min="5" max="5" width="23" style="2" customWidth="1"/>
    <col min="6" max="6" width="21.5703125" style="2" customWidth="1"/>
    <col min="7" max="7" width="36.42578125" style="2" customWidth="1"/>
    <col min="8" max="8" width="24.140625" style="2" customWidth="1"/>
    <col min="9" max="9" width="32.28515625" style="2" customWidth="1"/>
    <col min="10" max="10" width="36.140625" style="2" customWidth="1"/>
    <col min="11" max="16384" width="9.140625" style="2"/>
  </cols>
  <sheetData>
    <row r="1" spans="1:10" ht="23.25" customHeight="1" x14ac:dyDescent="0.25">
      <c r="B1" s="13"/>
      <c r="C1" s="5"/>
      <c r="D1" s="5"/>
      <c r="E1" s="5"/>
      <c r="F1" s="5"/>
      <c r="G1" s="5"/>
    </row>
    <row r="2" spans="1:10" ht="30.75" customHeight="1" x14ac:dyDescent="0.25">
      <c r="B2" s="13"/>
      <c r="C2" s="5"/>
      <c r="D2" s="5"/>
      <c r="H2" s="5"/>
      <c r="I2" s="11" t="s">
        <v>3</v>
      </c>
      <c r="J2" s="11"/>
    </row>
    <row r="3" spans="1:10" ht="33.75" customHeight="1" x14ac:dyDescent="0.25">
      <c r="B3" s="13"/>
      <c r="C3" s="5"/>
      <c r="D3" s="5"/>
      <c r="H3" s="5"/>
      <c r="I3" s="11" t="s">
        <v>4</v>
      </c>
      <c r="J3" s="11"/>
    </row>
    <row r="4" spans="1:10" ht="32.25" customHeight="1" x14ac:dyDescent="0.25">
      <c r="B4" s="13"/>
      <c r="C4" s="5"/>
      <c r="D4" s="5"/>
      <c r="H4" s="5"/>
      <c r="I4" s="11" t="s">
        <v>1</v>
      </c>
      <c r="J4" s="11"/>
    </row>
    <row r="5" spans="1:10" ht="32.25" customHeight="1" x14ac:dyDescent="0.25">
      <c r="B5" s="13"/>
      <c r="C5" s="5"/>
      <c r="D5" s="5"/>
      <c r="H5" s="5"/>
      <c r="I5" s="11" t="s">
        <v>74</v>
      </c>
      <c r="J5" s="11"/>
    </row>
    <row r="6" spans="1:10" ht="23.25" customHeight="1" x14ac:dyDescent="0.25">
      <c r="B6" s="13"/>
      <c r="C6" s="5"/>
      <c r="D6" s="5"/>
      <c r="E6" s="5"/>
      <c r="F6" s="5"/>
      <c r="G6" s="5"/>
    </row>
    <row r="7" spans="1:10" ht="23.25" customHeight="1" x14ac:dyDescent="0.25">
      <c r="B7" s="13"/>
      <c r="C7" s="5"/>
      <c r="D7" s="5"/>
      <c r="E7" s="5"/>
      <c r="F7" s="5"/>
      <c r="G7" s="5"/>
    </row>
    <row r="8" spans="1:10" ht="23.25" customHeight="1" x14ac:dyDescent="0.25">
      <c r="B8" s="13"/>
      <c r="C8" s="5"/>
      <c r="D8" s="5"/>
      <c r="E8" s="5"/>
      <c r="F8" s="5"/>
      <c r="G8" s="5"/>
    </row>
    <row r="9" spans="1:10" s="6" customFormat="1" ht="23.25" customHeight="1" x14ac:dyDescent="0.25">
      <c r="A9" s="61" t="s">
        <v>9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s="6" customFormat="1" ht="23.25" customHeight="1" x14ac:dyDescent="0.25">
      <c r="A10" s="61" t="s">
        <v>70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0" s="6" customFormat="1" ht="23.25" customHeight="1" x14ac:dyDescent="0.3">
      <c r="A11" s="62" t="s">
        <v>2</v>
      </c>
      <c r="B11" s="62"/>
      <c r="C11" s="62"/>
      <c r="D11" s="62"/>
      <c r="E11" s="62"/>
      <c r="F11" s="62"/>
      <c r="G11" s="62"/>
      <c r="H11" s="62"/>
      <c r="I11" s="62"/>
      <c r="J11" s="62"/>
    </row>
    <row r="12" spans="1:10" s="6" customFormat="1" ht="23.25" customHeight="1" x14ac:dyDescent="0.3">
      <c r="A12" s="62" t="s">
        <v>21</v>
      </c>
      <c r="B12" s="62"/>
      <c r="C12" s="62"/>
      <c r="D12" s="62"/>
      <c r="E12" s="62"/>
      <c r="F12" s="62"/>
      <c r="G12" s="62"/>
      <c r="H12" s="62"/>
      <c r="I12" s="62"/>
      <c r="J12" s="62"/>
    </row>
    <row r="13" spans="1:10" s="6" customFormat="1" ht="23.25" customHeight="1" x14ac:dyDescent="0.3">
      <c r="A13" s="4"/>
      <c r="B13" s="39"/>
      <c r="C13" s="39"/>
      <c r="D13" s="39"/>
      <c r="E13" s="39"/>
      <c r="F13" s="39"/>
      <c r="G13" s="40"/>
    </row>
    <row r="14" spans="1:10" s="6" customFormat="1" ht="23.25" customHeight="1" x14ac:dyDescent="0.25">
      <c r="A14" s="4"/>
      <c r="B14" s="24"/>
      <c r="C14" s="24"/>
      <c r="D14" s="24"/>
      <c r="E14" s="24"/>
      <c r="F14" s="24"/>
      <c r="G14" s="24"/>
    </row>
    <row r="15" spans="1:10" s="6" customFormat="1" ht="20.25" customHeight="1" x14ac:dyDescent="0.25">
      <c r="A15" s="4"/>
      <c r="B15" s="14"/>
      <c r="C15" s="12"/>
      <c r="D15" s="12"/>
      <c r="E15" s="12"/>
      <c r="F15" s="12"/>
      <c r="G15" s="24"/>
    </row>
    <row r="16" spans="1:10" s="32" customFormat="1" ht="34.5" customHeight="1" x14ac:dyDescent="0.3">
      <c r="A16" s="66" t="s">
        <v>23</v>
      </c>
      <c r="B16" s="66" t="s">
        <v>24</v>
      </c>
      <c r="C16" s="66" t="s">
        <v>22</v>
      </c>
      <c r="D16" s="66" t="s">
        <v>0</v>
      </c>
      <c r="E16" s="66"/>
      <c r="F16" s="66"/>
      <c r="G16" s="66"/>
      <c r="H16" s="66" t="s">
        <v>0</v>
      </c>
      <c r="I16" s="66"/>
      <c r="J16" s="66"/>
    </row>
    <row r="17" spans="1:10" s="32" customFormat="1" ht="77.25" customHeight="1" x14ac:dyDescent="0.3">
      <c r="A17" s="66"/>
      <c r="B17" s="66"/>
      <c r="C17" s="66"/>
      <c r="D17" s="66" t="s">
        <v>52</v>
      </c>
      <c r="E17" s="66" t="s">
        <v>67</v>
      </c>
      <c r="F17" s="66"/>
      <c r="G17" s="66" t="s">
        <v>54</v>
      </c>
      <c r="H17" s="66" t="s">
        <v>52</v>
      </c>
      <c r="I17" s="66" t="s">
        <v>68</v>
      </c>
      <c r="J17" s="66"/>
    </row>
    <row r="18" spans="1:10" s="32" customFormat="1" ht="106.5" customHeight="1" x14ac:dyDescent="0.3">
      <c r="A18" s="66"/>
      <c r="B18" s="66"/>
      <c r="C18" s="66"/>
      <c r="D18" s="66"/>
      <c r="E18" s="49" t="s">
        <v>30</v>
      </c>
      <c r="F18" s="49" t="s">
        <v>29</v>
      </c>
      <c r="G18" s="66"/>
      <c r="H18" s="66"/>
      <c r="I18" s="49" t="s">
        <v>30</v>
      </c>
      <c r="J18" s="49" t="s">
        <v>29</v>
      </c>
    </row>
    <row r="19" spans="1:10" s="32" customFormat="1" ht="24.75" customHeight="1" x14ac:dyDescent="0.3">
      <c r="A19" s="25">
        <v>1</v>
      </c>
      <c r="B19" s="49">
        <f>A19+1</f>
        <v>2</v>
      </c>
      <c r="C19" s="49">
        <f t="shared" ref="C19:F19" si="0">B19+1</f>
        <v>3</v>
      </c>
      <c r="D19" s="49">
        <f t="shared" si="0"/>
        <v>4</v>
      </c>
      <c r="E19" s="49">
        <f t="shared" si="0"/>
        <v>5</v>
      </c>
      <c r="F19" s="49">
        <f t="shared" si="0"/>
        <v>6</v>
      </c>
      <c r="G19" s="49">
        <v>7</v>
      </c>
      <c r="H19" s="49">
        <v>8</v>
      </c>
      <c r="I19" s="49">
        <v>9</v>
      </c>
      <c r="J19" s="49">
        <v>10</v>
      </c>
    </row>
    <row r="20" spans="1:10" ht="27" customHeight="1" x14ac:dyDescent="0.25">
      <c r="A20" s="63" t="s">
        <v>17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10" s="7" customFormat="1" ht="27" customHeight="1" x14ac:dyDescent="0.2">
      <c r="A21" s="63" t="s">
        <v>6</v>
      </c>
      <c r="B21" s="63"/>
      <c r="C21" s="63"/>
      <c r="D21" s="63"/>
      <c r="E21" s="63"/>
      <c r="F21" s="63"/>
      <c r="G21" s="63"/>
      <c r="H21" s="63"/>
      <c r="I21" s="63"/>
      <c r="J21" s="63"/>
    </row>
    <row r="22" spans="1:10" s="7" customFormat="1" ht="51.75" customHeight="1" x14ac:dyDescent="0.2">
      <c r="A22" s="25">
        <v>1</v>
      </c>
      <c r="B22" s="41" t="s">
        <v>55</v>
      </c>
      <c r="C22" s="65">
        <f>D22+H22</f>
        <v>21812000</v>
      </c>
      <c r="D22" s="65">
        <f>SUM(E22:G26)</f>
        <v>21812000</v>
      </c>
      <c r="E22" s="65">
        <v>21811746.879999999</v>
      </c>
      <c r="F22" s="65">
        <v>253.12</v>
      </c>
      <c r="G22" s="65">
        <v>0</v>
      </c>
      <c r="H22" s="64">
        <f>SUM(I22:J26)</f>
        <v>0</v>
      </c>
      <c r="I22" s="64">
        <v>0</v>
      </c>
      <c r="J22" s="64">
        <v>0</v>
      </c>
    </row>
    <row r="23" spans="1:10" s="7" customFormat="1" ht="43.5" customHeight="1" x14ac:dyDescent="0.2">
      <c r="A23" s="25">
        <v>2</v>
      </c>
      <c r="B23" s="35" t="s">
        <v>56</v>
      </c>
      <c r="C23" s="65"/>
      <c r="D23" s="65"/>
      <c r="E23" s="65"/>
      <c r="F23" s="65"/>
      <c r="G23" s="65"/>
      <c r="H23" s="64"/>
      <c r="I23" s="64"/>
      <c r="J23" s="64"/>
    </row>
    <row r="24" spans="1:10" s="7" customFormat="1" ht="51.75" customHeight="1" x14ac:dyDescent="0.2">
      <c r="A24" s="25">
        <v>3</v>
      </c>
      <c r="B24" s="41" t="s">
        <v>33</v>
      </c>
      <c r="C24" s="65"/>
      <c r="D24" s="65"/>
      <c r="E24" s="65"/>
      <c r="F24" s="65"/>
      <c r="G24" s="65"/>
      <c r="H24" s="64"/>
      <c r="I24" s="64"/>
      <c r="J24" s="64"/>
    </row>
    <row r="25" spans="1:10" s="7" customFormat="1" ht="47.25" customHeight="1" x14ac:dyDescent="0.2">
      <c r="A25" s="25">
        <v>4</v>
      </c>
      <c r="B25" s="41" t="s">
        <v>34</v>
      </c>
      <c r="C25" s="65"/>
      <c r="D25" s="65"/>
      <c r="E25" s="65"/>
      <c r="F25" s="65"/>
      <c r="G25" s="65"/>
      <c r="H25" s="64"/>
      <c r="I25" s="64"/>
      <c r="J25" s="64"/>
    </row>
    <row r="26" spans="1:10" s="7" customFormat="1" ht="51.75" customHeight="1" x14ac:dyDescent="0.2">
      <c r="A26" s="25">
        <v>5</v>
      </c>
      <c r="B26" s="41" t="s">
        <v>35</v>
      </c>
      <c r="C26" s="65"/>
      <c r="D26" s="65"/>
      <c r="E26" s="65"/>
      <c r="F26" s="65"/>
      <c r="G26" s="65"/>
      <c r="H26" s="64"/>
      <c r="I26" s="64"/>
      <c r="J26" s="64"/>
    </row>
    <row r="27" spans="1:10" s="7" customFormat="1" ht="51.75" customHeight="1" x14ac:dyDescent="0.2">
      <c r="A27" s="25"/>
      <c r="B27" s="35" t="s">
        <v>5</v>
      </c>
      <c r="C27" s="48">
        <f>SUM(C22:C26)</f>
        <v>21812000</v>
      </c>
      <c r="D27" s="48">
        <f t="shared" ref="D27:J27" si="1">SUM(D22:D26)</f>
        <v>21812000</v>
      </c>
      <c r="E27" s="48">
        <f t="shared" si="1"/>
        <v>21811746.879999999</v>
      </c>
      <c r="F27" s="48">
        <f t="shared" si="1"/>
        <v>253.12</v>
      </c>
      <c r="G27" s="48">
        <f t="shared" si="1"/>
        <v>0</v>
      </c>
      <c r="H27" s="48">
        <f t="shared" si="1"/>
        <v>0</v>
      </c>
      <c r="I27" s="48">
        <f t="shared" si="1"/>
        <v>0</v>
      </c>
      <c r="J27" s="48">
        <f t="shared" si="1"/>
        <v>0</v>
      </c>
    </row>
    <row r="28" spans="1:10" s="7" customFormat="1" ht="27" customHeight="1" x14ac:dyDescent="0.2">
      <c r="A28" s="63" t="s">
        <v>7</v>
      </c>
      <c r="B28" s="63"/>
      <c r="C28" s="63"/>
      <c r="D28" s="63"/>
      <c r="E28" s="63"/>
      <c r="F28" s="63"/>
      <c r="G28" s="63"/>
      <c r="H28" s="63"/>
      <c r="I28" s="63"/>
      <c r="J28" s="63"/>
    </row>
    <row r="29" spans="1:10" s="7" customFormat="1" ht="36.75" customHeight="1" x14ac:dyDescent="0.2">
      <c r="A29" s="26">
        <v>1</v>
      </c>
      <c r="B29" s="38" t="s">
        <v>36</v>
      </c>
      <c r="C29" s="59">
        <f>D29+H29</f>
        <v>25652278.489999998</v>
      </c>
      <c r="D29" s="59">
        <f>SUM(E29:G32)</f>
        <v>25652278.489999998</v>
      </c>
      <c r="E29" s="59">
        <v>25651884.719999999</v>
      </c>
      <c r="F29" s="59">
        <v>393.77</v>
      </c>
      <c r="G29" s="59">
        <v>0</v>
      </c>
      <c r="H29" s="59">
        <f>SUM(I29:J32)</f>
        <v>0</v>
      </c>
      <c r="I29" s="59">
        <v>0</v>
      </c>
      <c r="J29" s="59">
        <v>0</v>
      </c>
    </row>
    <row r="30" spans="1:10" s="7" customFormat="1" ht="36.75" customHeight="1" x14ac:dyDescent="0.2">
      <c r="A30" s="26">
        <v>2</v>
      </c>
      <c r="B30" s="38" t="s">
        <v>37</v>
      </c>
      <c r="C30" s="60"/>
      <c r="D30" s="60"/>
      <c r="E30" s="60"/>
      <c r="F30" s="60"/>
      <c r="G30" s="60"/>
      <c r="H30" s="60"/>
      <c r="I30" s="60"/>
      <c r="J30" s="60"/>
    </row>
    <row r="31" spans="1:10" s="7" customFormat="1" ht="36.75" customHeight="1" x14ac:dyDescent="0.2">
      <c r="A31" s="26">
        <v>3</v>
      </c>
      <c r="B31" s="38" t="s">
        <v>53</v>
      </c>
      <c r="C31" s="55"/>
      <c r="D31" s="55"/>
      <c r="E31" s="55"/>
      <c r="F31" s="55"/>
      <c r="G31" s="55"/>
      <c r="H31" s="55"/>
      <c r="I31" s="55"/>
      <c r="J31" s="55"/>
    </row>
    <row r="32" spans="1:10" s="7" customFormat="1" ht="36.75" customHeight="1" x14ac:dyDescent="0.2">
      <c r="A32" s="26">
        <v>4</v>
      </c>
      <c r="B32" s="38" t="s">
        <v>63</v>
      </c>
      <c r="C32" s="56"/>
      <c r="D32" s="56"/>
      <c r="E32" s="56"/>
      <c r="F32" s="56"/>
      <c r="G32" s="56"/>
      <c r="H32" s="56"/>
      <c r="I32" s="56"/>
      <c r="J32" s="56"/>
    </row>
    <row r="33" spans="1:10" s="7" customFormat="1" ht="42" customHeight="1" x14ac:dyDescent="0.2">
      <c r="A33" s="27"/>
      <c r="B33" s="33" t="s">
        <v>8</v>
      </c>
      <c r="C33" s="48">
        <f>SUM(C29:C32)</f>
        <v>25652278.489999998</v>
      </c>
      <c r="D33" s="48">
        <f t="shared" ref="D33:J33" si="2">SUM(D29:D32)</f>
        <v>25652278.489999998</v>
      </c>
      <c r="E33" s="48">
        <f t="shared" si="2"/>
        <v>25651884.719999999</v>
      </c>
      <c r="F33" s="48">
        <f t="shared" si="2"/>
        <v>393.77</v>
      </c>
      <c r="G33" s="48">
        <f t="shared" si="2"/>
        <v>0</v>
      </c>
      <c r="H33" s="48">
        <f t="shared" si="2"/>
        <v>0</v>
      </c>
      <c r="I33" s="48">
        <f t="shared" si="2"/>
        <v>0</v>
      </c>
      <c r="J33" s="48">
        <f t="shared" si="2"/>
        <v>0</v>
      </c>
    </row>
    <row r="34" spans="1:10" s="7" customFormat="1" ht="27" customHeight="1" x14ac:dyDescent="0.2">
      <c r="A34" s="70" t="s">
        <v>10</v>
      </c>
      <c r="B34" s="70"/>
      <c r="C34" s="70"/>
      <c r="D34" s="70"/>
      <c r="E34" s="70"/>
      <c r="F34" s="70"/>
      <c r="G34" s="70"/>
      <c r="H34" s="70"/>
      <c r="I34" s="70"/>
      <c r="J34" s="70"/>
    </row>
    <row r="35" spans="1:10" s="7" customFormat="1" ht="36.75" customHeight="1" x14ac:dyDescent="0.2">
      <c r="A35" s="28">
        <v>1</v>
      </c>
      <c r="B35" s="35" t="s">
        <v>38</v>
      </c>
      <c r="C35" s="65">
        <f>D35+H35</f>
        <v>28090000</v>
      </c>
      <c r="D35" s="65">
        <f>SUM(E35:G41)</f>
        <v>28090000</v>
      </c>
      <c r="E35" s="65">
        <v>28089579.100000001</v>
      </c>
      <c r="F35" s="65">
        <v>420.9</v>
      </c>
      <c r="G35" s="65">
        <v>0</v>
      </c>
      <c r="H35" s="69">
        <f>SUM(I35:J41)</f>
        <v>0</v>
      </c>
      <c r="I35" s="69">
        <v>0</v>
      </c>
      <c r="J35" s="69">
        <v>0</v>
      </c>
    </row>
    <row r="36" spans="1:10" s="7" customFormat="1" ht="36.75" customHeight="1" x14ac:dyDescent="0.2">
      <c r="A36" s="28">
        <v>2</v>
      </c>
      <c r="B36" s="35" t="s">
        <v>39</v>
      </c>
      <c r="C36" s="65"/>
      <c r="D36" s="65"/>
      <c r="E36" s="65"/>
      <c r="F36" s="65"/>
      <c r="G36" s="65"/>
      <c r="H36" s="69"/>
      <c r="I36" s="69"/>
      <c r="J36" s="69"/>
    </row>
    <row r="37" spans="1:10" s="7" customFormat="1" ht="36.75" customHeight="1" x14ac:dyDescent="0.2">
      <c r="A37" s="28">
        <v>3</v>
      </c>
      <c r="B37" s="35" t="s">
        <v>57</v>
      </c>
      <c r="C37" s="65"/>
      <c r="D37" s="65"/>
      <c r="E37" s="65"/>
      <c r="F37" s="65"/>
      <c r="G37" s="65"/>
      <c r="H37" s="69"/>
      <c r="I37" s="69"/>
      <c r="J37" s="69"/>
    </row>
    <row r="38" spans="1:10" s="7" customFormat="1" ht="36.75" customHeight="1" x14ac:dyDescent="0.2">
      <c r="A38" s="28">
        <v>4</v>
      </c>
      <c r="B38" s="35" t="s">
        <v>40</v>
      </c>
      <c r="C38" s="65"/>
      <c r="D38" s="65"/>
      <c r="E38" s="65"/>
      <c r="F38" s="65"/>
      <c r="G38" s="65"/>
      <c r="H38" s="69"/>
      <c r="I38" s="69"/>
      <c r="J38" s="69"/>
    </row>
    <row r="39" spans="1:10" s="7" customFormat="1" ht="36.75" customHeight="1" x14ac:dyDescent="0.2">
      <c r="A39" s="28">
        <v>5</v>
      </c>
      <c r="B39" s="35" t="s">
        <v>58</v>
      </c>
      <c r="C39" s="65"/>
      <c r="D39" s="65"/>
      <c r="E39" s="65"/>
      <c r="F39" s="65"/>
      <c r="G39" s="65"/>
      <c r="H39" s="69"/>
      <c r="I39" s="69"/>
      <c r="J39" s="69"/>
    </row>
    <row r="40" spans="1:10" s="7" customFormat="1" ht="36.75" customHeight="1" x14ac:dyDescent="0.2">
      <c r="A40" s="28">
        <v>6</v>
      </c>
      <c r="B40" s="35" t="s">
        <v>41</v>
      </c>
      <c r="C40" s="65"/>
      <c r="D40" s="65"/>
      <c r="E40" s="65"/>
      <c r="F40" s="65"/>
      <c r="G40" s="65"/>
      <c r="H40" s="69"/>
      <c r="I40" s="69"/>
      <c r="J40" s="69"/>
    </row>
    <row r="41" spans="1:10" s="7" customFormat="1" ht="36.75" customHeight="1" x14ac:dyDescent="0.2">
      <c r="A41" s="28">
        <v>7</v>
      </c>
      <c r="B41" s="35" t="s">
        <v>42</v>
      </c>
      <c r="C41" s="65"/>
      <c r="D41" s="65"/>
      <c r="E41" s="65"/>
      <c r="F41" s="65"/>
      <c r="G41" s="65"/>
      <c r="H41" s="69"/>
      <c r="I41" s="69"/>
      <c r="J41" s="69"/>
    </row>
    <row r="42" spans="1:10" s="7" customFormat="1" ht="36.75" customHeight="1" x14ac:dyDescent="0.2">
      <c r="A42" s="48"/>
      <c r="B42" s="33" t="s">
        <v>11</v>
      </c>
      <c r="C42" s="48">
        <f t="shared" ref="C42:J42" si="3">SUM(C35:C41)</f>
        <v>28090000</v>
      </c>
      <c r="D42" s="48">
        <f t="shared" si="3"/>
        <v>28090000</v>
      </c>
      <c r="E42" s="48">
        <f t="shared" si="3"/>
        <v>28089579.100000001</v>
      </c>
      <c r="F42" s="48">
        <f t="shared" si="3"/>
        <v>420.9</v>
      </c>
      <c r="G42" s="48">
        <f t="shared" si="3"/>
        <v>0</v>
      </c>
      <c r="H42" s="48">
        <f t="shared" si="3"/>
        <v>0</v>
      </c>
      <c r="I42" s="48">
        <f t="shared" si="3"/>
        <v>0</v>
      </c>
      <c r="J42" s="48">
        <f t="shared" si="3"/>
        <v>0</v>
      </c>
    </row>
    <row r="43" spans="1:10" s="7" customFormat="1" ht="27" customHeight="1" x14ac:dyDescent="0.2">
      <c r="A43" s="70" t="s">
        <v>12</v>
      </c>
      <c r="B43" s="70"/>
      <c r="C43" s="70"/>
      <c r="D43" s="70"/>
      <c r="E43" s="70"/>
      <c r="F43" s="70"/>
      <c r="G43" s="70"/>
      <c r="H43" s="70"/>
      <c r="I43" s="70"/>
      <c r="J43" s="70"/>
    </row>
    <row r="44" spans="1:10" s="7" customFormat="1" ht="32.25" customHeight="1" x14ac:dyDescent="0.2">
      <c r="A44" s="28">
        <v>1</v>
      </c>
      <c r="B44" s="34" t="s">
        <v>60</v>
      </c>
      <c r="C44" s="65">
        <f>D44+H44</f>
        <v>13941000</v>
      </c>
      <c r="D44" s="65">
        <f>SUM(E44:G49)</f>
        <v>13941000</v>
      </c>
      <c r="E44" s="65">
        <v>13499800</v>
      </c>
      <c r="F44" s="65">
        <v>200</v>
      </c>
      <c r="G44" s="65">
        <v>441000</v>
      </c>
      <c r="H44" s="69">
        <f>SUM(I44:J49)</f>
        <v>0</v>
      </c>
      <c r="I44" s="69">
        <v>0</v>
      </c>
      <c r="J44" s="69">
        <v>0</v>
      </c>
    </row>
    <row r="45" spans="1:10" s="7" customFormat="1" ht="27" customHeight="1" x14ac:dyDescent="0.2">
      <c r="A45" s="28">
        <v>2</v>
      </c>
      <c r="B45" s="34" t="s">
        <v>43</v>
      </c>
      <c r="C45" s="65"/>
      <c r="D45" s="65"/>
      <c r="E45" s="65"/>
      <c r="F45" s="65"/>
      <c r="G45" s="65"/>
      <c r="H45" s="69"/>
      <c r="I45" s="69"/>
      <c r="J45" s="69"/>
    </row>
    <row r="46" spans="1:10" s="7" customFormat="1" ht="27" customHeight="1" x14ac:dyDescent="0.2">
      <c r="A46" s="28">
        <v>3</v>
      </c>
      <c r="B46" s="34" t="s">
        <v>44</v>
      </c>
      <c r="C46" s="65"/>
      <c r="D46" s="65"/>
      <c r="E46" s="65"/>
      <c r="F46" s="65"/>
      <c r="G46" s="65"/>
      <c r="H46" s="69"/>
      <c r="I46" s="69"/>
      <c r="J46" s="69"/>
    </row>
    <row r="47" spans="1:10" s="7" customFormat="1" ht="27" customHeight="1" x14ac:dyDescent="0.2">
      <c r="A47" s="28">
        <v>4</v>
      </c>
      <c r="B47" s="34" t="s">
        <v>45</v>
      </c>
      <c r="C47" s="65"/>
      <c r="D47" s="65"/>
      <c r="E47" s="65"/>
      <c r="F47" s="65"/>
      <c r="G47" s="65"/>
      <c r="H47" s="69"/>
      <c r="I47" s="69"/>
      <c r="J47" s="69"/>
    </row>
    <row r="48" spans="1:10" s="7" customFormat="1" ht="27" customHeight="1" x14ac:dyDescent="0.2">
      <c r="A48" s="28">
        <v>5</v>
      </c>
      <c r="B48" s="34" t="s">
        <v>46</v>
      </c>
      <c r="C48" s="65"/>
      <c r="D48" s="65"/>
      <c r="E48" s="65"/>
      <c r="F48" s="65"/>
      <c r="G48" s="65"/>
      <c r="H48" s="69"/>
      <c r="I48" s="69"/>
      <c r="J48" s="69"/>
    </row>
    <row r="49" spans="1:10" s="7" customFormat="1" ht="83.25" customHeight="1" x14ac:dyDescent="0.2">
      <c r="A49" s="28">
        <v>6</v>
      </c>
      <c r="B49" s="35" t="s">
        <v>59</v>
      </c>
      <c r="C49" s="65"/>
      <c r="D49" s="65"/>
      <c r="E49" s="65"/>
      <c r="F49" s="65"/>
      <c r="G49" s="65"/>
      <c r="H49" s="69"/>
      <c r="I49" s="69"/>
      <c r="J49" s="69"/>
    </row>
    <row r="50" spans="1:10" s="7" customFormat="1" ht="27" customHeight="1" x14ac:dyDescent="0.2">
      <c r="A50" s="48"/>
      <c r="B50" s="33" t="s">
        <v>13</v>
      </c>
      <c r="C50" s="48">
        <f t="shared" ref="C50:J50" si="4">SUM(C44)</f>
        <v>13941000</v>
      </c>
      <c r="D50" s="48">
        <f t="shared" si="4"/>
        <v>13941000</v>
      </c>
      <c r="E50" s="48">
        <f t="shared" si="4"/>
        <v>13499800</v>
      </c>
      <c r="F50" s="48">
        <f t="shared" si="4"/>
        <v>200</v>
      </c>
      <c r="G50" s="48">
        <f t="shared" si="4"/>
        <v>441000</v>
      </c>
      <c r="H50" s="48">
        <f t="shared" si="4"/>
        <v>0</v>
      </c>
      <c r="I50" s="48">
        <f t="shared" si="4"/>
        <v>0</v>
      </c>
      <c r="J50" s="48">
        <f t="shared" si="4"/>
        <v>0</v>
      </c>
    </row>
    <row r="51" spans="1:10" s="7" customFormat="1" ht="27" customHeight="1" x14ac:dyDescent="0.2">
      <c r="A51" s="70" t="s">
        <v>14</v>
      </c>
      <c r="B51" s="70"/>
      <c r="C51" s="70"/>
      <c r="D51" s="70"/>
      <c r="E51" s="70"/>
      <c r="F51" s="70"/>
      <c r="G51" s="70"/>
      <c r="H51" s="70"/>
      <c r="I51" s="70"/>
      <c r="J51" s="70"/>
    </row>
    <row r="52" spans="1:10" s="7" customFormat="1" ht="35.25" customHeight="1" x14ac:dyDescent="0.2">
      <c r="A52" s="29">
        <v>1</v>
      </c>
      <c r="B52" s="37" t="s">
        <v>47</v>
      </c>
      <c r="C52" s="68">
        <f>D52+H52</f>
        <v>18872000</v>
      </c>
      <c r="D52" s="68">
        <f>SUM(E52:G54)</f>
        <v>18872000</v>
      </c>
      <c r="E52" s="68">
        <v>18871776.280000001</v>
      </c>
      <c r="F52" s="68">
        <v>223.72</v>
      </c>
      <c r="G52" s="68">
        <v>0</v>
      </c>
      <c r="H52" s="69">
        <f>SUM(I52:J54)</f>
        <v>0</v>
      </c>
      <c r="I52" s="69">
        <v>0</v>
      </c>
      <c r="J52" s="69">
        <v>0</v>
      </c>
    </row>
    <row r="53" spans="1:10" s="7" customFormat="1" ht="36.75" customHeight="1" x14ac:dyDescent="0.2">
      <c r="A53" s="29">
        <v>2</v>
      </c>
      <c r="B53" s="37" t="s">
        <v>48</v>
      </c>
      <c r="C53" s="68"/>
      <c r="D53" s="68"/>
      <c r="E53" s="68"/>
      <c r="F53" s="68"/>
      <c r="G53" s="68"/>
      <c r="H53" s="69"/>
      <c r="I53" s="69"/>
      <c r="J53" s="69"/>
    </row>
    <row r="54" spans="1:10" s="7" customFormat="1" ht="38.25" customHeight="1" x14ac:dyDescent="0.2">
      <c r="A54" s="29">
        <v>3</v>
      </c>
      <c r="B54" s="37" t="s">
        <v>49</v>
      </c>
      <c r="C54" s="68"/>
      <c r="D54" s="68"/>
      <c r="E54" s="68"/>
      <c r="F54" s="68"/>
      <c r="G54" s="68"/>
      <c r="H54" s="69"/>
      <c r="I54" s="69"/>
      <c r="J54" s="69"/>
    </row>
    <row r="55" spans="1:10" s="7" customFormat="1" ht="30" customHeight="1" x14ac:dyDescent="0.2">
      <c r="A55" s="47"/>
      <c r="B55" s="33" t="s">
        <v>15</v>
      </c>
      <c r="C55" s="47">
        <f t="shared" ref="C55:J55" si="5">SUM(C52:C54)</f>
        <v>18872000</v>
      </c>
      <c r="D55" s="47">
        <f t="shared" si="5"/>
        <v>18872000</v>
      </c>
      <c r="E55" s="47">
        <f t="shared" si="5"/>
        <v>18871776.280000001</v>
      </c>
      <c r="F55" s="47">
        <f t="shared" si="5"/>
        <v>223.72</v>
      </c>
      <c r="G55" s="47">
        <f t="shared" si="5"/>
        <v>0</v>
      </c>
      <c r="H55" s="47">
        <f t="shared" si="5"/>
        <v>0</v>
      </c>
      <c r="I55" s="47">
        <f t="shared" si="5"/>
        <v>0</v>
      </c>
      <c r="J55" s="47">
        <f t="shared" si="5"/>
        <v>0</v>
      </c>
    </row>
    <row r="56" spans="1:10" s="7" customFormat="1" ht="27" customHeight="1" x14ac:dyDescent="0.2">
      <c r="A56" s="67" t="s">
        <v>16</v>
      </c>
      <c r="B56" s="67"/>
      <c r="C56" s="67"/>
      <c r="D56" s="67"/>
      <c r="E56" s="67"/>
      <c r="F56" s="67"/>
      <c r="G56" s="67"/>
      <c r="H56" s="67"/>
      <c r="I56" s="67"/>
      <c r="J56" s="67"/>
    </row>
    <row r="57" spans="1:10" s="3" customFormat="1" ht="30" customHeight="1" x14ac:dyDescent="0.2">
      <c r="A57" s="30">
        <v>1</v>
      </c>
      <c r="B57" s="42" t="s">
        <v>50</v>
      </c>
      <c r="C57" s="68">
        <f>D57+H57</f>
        <v>5708000</v>
      </c>
      <c r="D57" s="68">
        <f>SUM(E57:G60)</f>
        <v>5708000</v>
      </c>
      <c r="E57" s="68">
        <v>5301798.9800000004</v>
      </c>
      <c r="F57" s="68">
        <v>201.02</v>
      </c>
      <c r="G57" s="68">
        <f>217000+189000</f>
        <v>406000</v>
      </c>
      <c r="H57" s="69">
        <f>SUM(I57:J60)</f>
        <v>0</v>
      </c>
      <c r="I57" s="69">
        <v>0</v>
      </c>
      <c r="J57" s="69">
        <v>0</v>
      </c>
    </row>
    <row r="58" spans="1:10" s="3" customFormat="1" ht="40.5" customHeight="1" x14ac:dyDescent="0.2">
      <c r="A58" s="30">
        <v>2</v>
      </c>
      <c r="B58" s="42" t="s">
        <v>61</v>
      </c>
      <c r="C58" s="68"/>
      <c r="D58" s="68"/>
      <c r="E58" s="68"/>
      <c r="F58" s="68"/>
      <c r="G58" s="68"/>
      <c r="H58" s="69"/>
      <c r="I58" s="69"/>
      <c r="J58" s="69"/>
    </row>
    <row r="59" spans="1:10" s="3" customFormat="1" ht="36.75" customHeight="1" x14ac:dyDescent="0.2">
      <c r="A59" s="30">
        <v>3</v>
      </c>
      <c r="B59" s="36" t="s">
        <v>51</v>
      </c>
      <c r="C59" s="68"/>
      <c r="D59" s="68"/>
      <c r="E59" s="68"/>
      <c r="F59" s="68"/>
      <c r="G59" s="68"/>
      <c r="H59" s="69"/>
      <c r="I59" s="69"/>
      <c r="J59" s="69"/>
    </row>
    <row r="60" spans="1:10" s="3" customFormat="1" ht="35.25" customHeight="1" x14ac:dyDescent="0.2">
      <c r="A60" s="30">
        <v>4</v>
      </c>
      <c r="B60" s="36" t="s">
        <v>62</v>
      </c>
      <c r="C60" s="68"/>
      <c r="D60" s="68"/>
      <c r="E60" s="68"/>
      <c r="F60" s="68"/>
      <c r="G60" s="68"/>
      <c r="H60" s="69"/>
      <c r="I60" s="69"/>
      <c r="J60" s="69"/>
    </row>
    <row r="61" spans="1:10" s="3" customFormat="1" ht="27" customHeight="1" x14ac:dyDescent="0.2">
      <c r="A61" s="30"/>
      <c r="B61" s="33" t="s">
        <v>28</v>
      </c>
      <c r="C61" s="47">
        <f t="shared" ref="C61:J61" si="6">SUM(C57:C60)</f>
        <v>5708000</v>
      </c>
      <c r="D61" s="47">
        <f>SUM(D57:D60)</f>
        <v>5708000</v>
      </c>
      <c r="E61" s="47">
        <f t="shared" si="6"/>
        <v>5301798.9800000004</v>
      </c>
      <c r="F61" s="47">
        <f t="shared" si="6"/>
        <v>201.02</v>
      </c>
      <c r="G61" s="47">
        <f t="shared" si="6"/>
        <v>406000</v>
      </c>
      <c r="H61" s="47">
        <f t="shared" si="6"/>
        <v>0</v>
      </c>
      <c r="I61" s="47">
        <f t="shared" si="6"/>
        <v>0</v>
      </c>
      <c r="J61" s="47">
        <f t="shared" si="6"/>
        <v>0</v>
      </c>
    </row>
    <row r="62" spans="1:10" s="3" customFormat="1" ht="52.5" customHeight="1" x14ac:dyDescent="0.2">
      <c r="A62" s="47"/>
      <c r="B62" s="36" t="s">
        <v>27</v>
      </c>
      <c r="C62" s="47">
        <f t="shared" ref="C62:J62" si="7">C61+C55+C50+C42+C33+C27</f>
        <v>114075278.48999999</v>
      </c>
      <c r="D62" s="47">
        <f t="shared" si="7"/>
        <v>114075278.48999999</v>
      </c>
      <c r="E62" s="47">
        <f t="shared" si="7"/>
        <v>113226585.96000001</v>
      </c>
      <c r="F62" s="47">
        <f t="shared" si="7"/>
        <v>1692.5299999999997</v>
      </c>
      <c r="G62" s="47">
        <f t="shared" si="7"/>
        <v>847000</v>
      </c>
      <c r="H62" s="47">
        <f t="shared" si="7"/>
        <v>0</v>
      </c>
      <c r="I62" s="47">
        <f t="shared" si="7"/>
        <v>0</v>
      </c>
      <c r="J62" s="47">
        <f t="shared" si="7"/>
        <v>0</v>
      </c>
    </row>
    <row r="63" spans="1:10" s="3" customFormat="1" ht="31.5" customHeight="1" x14ac:dyDescent="0.2">
      <c r="A63" s="67" t="s">
        <v>18</v>
      </c>
      <c r="B63" s="67"/>
      <c r="C63" s="67"/>
      <c r="D63" s="67"/>
      <c r="E63" s="67"/>
      <c r="F63" s="67"/>
      <c r="G63" s="67"/>
      <c r="H63" s="67"/>
      <c r="I63" s="67"/>
      <c r="J63" s="67"/>
    </row>
    <row r="64" spans="1:10" s="3" customFormat="1" ht="31.5" customHeight="1" x14ac:dyDescent="0.2">
      <c r="A64" s="67" t="s">
        <v>10</v>
      </c>
      <c r="B64" s="67"/>
      <c r="C64" s="67"/>
      <c r="D64" s="67"/>
      <c r="E64" s="67"/>
      <c r="F64" s="67"/>
      <c r="G64" s="67"/>
      <c r="H64" s="67"/>
      <c r="I64" s="67"/>
      <c r="J64" s="67"/>
    </row>
    <row r="65" spans="1:10" s="3" customFormat="1" ht="46.5" customHeight="1" x14ac:dyDescent="0.2">
      <c r="A65" s="57">
        <v>1</v>
      </c>
      <c r="B65" s="35" t="s">
        <v>71</v>
      </c>
      <c r="C65" s="53">
        <f>D65+H65</f>
        <v>1750000</v>
      </c>
      <c r="D65" s="52">
        <f>SUM(E65:G65)</f>
        <v>0</v>
      </c>
      <c r="E65" s="52">
        <v>0</v>
      </c>
      <c r="F65" s="52">
        <v>0</v>
      </c>
      <c r="G65" s="52">
        <v>0</v>
      </c>
      <c r="H65" s="52">
        <f>SUM(I65:J65)</f>
        <v>1750000</v>
      </c>
      <c r="I65" s="52">
        <v>1749982.5</v>
      </c>
      <c r="J65" s="52">
        <v>17.5</v>
      </c>
    </row>
    <row r="66" spans="1:10" s="3" customFormat="1" ht="31.5" customHeight="1" x14ac:dyDescent="0.2">
      <c r="A66" s="52"/>
      <c r="B66" s="33" t="s">
        <v>11</v>
      </c>
      <c r="C66" s="52">
        <f>SUM(C65)</f>
        <v>1750000</v>
      </c>
      <c r="D66" s="52">
        <f t="shared" ref="D66:J66" si="8">SUM(D65)</f>
        <v>0</v>
      </c>
      <c r="E66" s="52">
        <f t="shared" si="8"/>
        <v>0</v>
      </c>
      <c r="F66" s="52">
        <f t="shared" si="8"/>
        <v>0</v>
      </c>
      <c r="G66" s="52">
        <f t="shared" si="8"/>
        <v>0</v>
      </c>
      <c r="H66" s="52">
        <f t="shared" si="8"/>
        <v>1750000</v>
      </c>
      <c r="I66" s="52">
        <f t="shared" si="8"/>
        <v>1749982.5</v>
      </c>
      <c r="J66" s="52">
        <f t="shared" si="8"/>
        <v>17.5</v>
      </c>
    </row>
    <row r="67" spans="1:10" s="3" customFormat="1" ht="31.5" customHeight="1" x14ac:dyDescent="0.2">
      <c r="A67" s="67" t="s">
        <v>12</v>
      </c>
      <c r="B67" s="67"/>
      <c r="C67" s="67"/>
      <c r="D67" s="67"/>
      <c r="E67" s="67"/>
      <c r="F67" s="67"/>
      <c r="G67" s="67"/>
      <c r="H67" s="67"/>
      <c r="I67" s="67"/>
      <c r="J67" s="67"/>
    </row>
    <row r="68" spans="1:10" s="3" customFormat="1" ht="42.75" customHeight="1" x14ac:dyDescent="0.2">
      <c r="A68" s="28">
        <v>1</v>
      </c>
      <c r="B68" s="33" t="s">
        <v>65</v>
      </c>
      <c r="C68" s="47">
        <f>D68+H68</f>
        <v>797991.6</v>
      </c>
      <c r="D68" s="48">
        <f>SUM(E68:G68)</f>
        <v>0</v>
      </c>
      <c r="E68" s="46">
        <v>0</v>
      </c>
      <c r="F68" s="46">
        <v>0</v>
      </c>
      <c r="G68" s="46">
        <v>0</v>
      </c>
      <c r="H68" s="50">
        <f>SUM(I68:J68)</f>
        <v>797991.6</v>
      </c>
      <c r="I68" s="50">
        <v>797983.62</v>
      </c>
      <c r="J68" s="50">
        <v>7.98</v>
      </c>
    </row>
    <row r="69" spans="1:10" s="3" customFormat="1" ht="31.5" customHeight="1" x14ac:dyDescent="0.2">
      <c r="A69" s="46"/>
      <c r="B69" s="46" t="s">
        <v>13</v>
      </c>
      <c r="C69" s="46">
        <f>SUM(C68)</f>
        <v>797991.6</v>
      </c>
      <c r="D69" s="46">
        <f t="shared" ref="D69:J69" si="9">SUM(D68)</f>
        <v>0</v>
      </c>
      <c r="E69" s="46">
        <f t="shared" si="9"/>
        <v>0</v>
      </c>
      <c r="F69" s="46">
        <f t="shared" si="9"/>
        <v>0</v>
      </c>
      <c r="G69" s="46">
        <f t="shared" si="9"/>
        <v>0</v>
      </c>
      <c r="H69" s="46">
        <f t="shared" si="9"/>
        <v>797991.6</v>
      </c>
      <c r="I69" s="46">
        <f t="shared" si="9"/>
        <v>797983.62</v>
      </c>
      <c r="J69" s="46">
        <f t="shared" si="9"/>
        <v>7.98</v>
      </c>
    </row>
    <row r="70" spans="1:10" s="3" customFormat="1" ht="31.5" customHeight="1" x14ac:dyDescent="0.2">
      <c r="A70" s="67" t="s">
        <v>16</v>
      </c>
      <c r="B70" s="67"/>
      <c r="C70" s="67"/>
      <c r="D70" s="67"/>
      <c r="E70" s="67"/>
      <c r="F70" s="67"/>
      <c r="G70" s="67"/>
      <c r="H70" s="67"/>
      <c r="I70" s="67"/>
      <c r="J70" s="67"/>
    </row>
    <row r="71" spans="1:10" s="3" customFormat="1" ht="102.75" customHeight="1" x14ac:dyDescent="0.2">
      <c r="A71" s="28">
        <v>1</v>
      </c>
      <c r="B71" s="34" t="s">
        <v>32</v>
      </c>
      <c r="C71" s="47">
        <f>D71+H71</f>
        <v>7859237.7999999998</v>
      </c>
      <c r="D71" s="48">
        <f>SUM(E71:G71)</f>
        <v>7859237.7999999998</v>
      </c>
      <c r="E71" s="48">
        <v>7859147.7999999998</v>
      </c>
      <c r="F71" s="48">
        <v>90</v>
      </c>
      <c r="G71" s="48">
        <v>0</v>
      </c>
      <c r="H71" s="50">
        <f>SUM(I71:J71)</f>
        <v>0</v>
      </c>
      <c r="I71" s="50">
        <v>0</v>
      </c>
      <c r="J71" s="50">
        <v>0</v>
      </c>
    </row>
    <row r="72" spans="1:10" s="3" customFormat="1" ht="31.5" customHeight="1" x14ac:dyDescent="0.2">
      <c r="A72" s="48"/>
      <c r="B72" s="33" t="s">
        <v>28</v>
      </c>
      <c r="C72" s="48">
        <f t="shared" ref="C72:J72" si="10">SUM(C71:C71)</f>
        <v>7859237.7999999998</v>
      </c>
      <c r="D72" s="48">
        <f t="shared" si="10"/>
        <v>7859237.7999999998</v>
      </c>
      <c r="E72" s="48">
        <f t="shared" si="10"/>
        <v>7859147.7999999998</v>
      </c>
      <c r="F72" s="48">
        <f t="shared" si="10"/>
        <v>90</v>
      </c>
      <c r="G72" s="48">
        <f t="shared" si="10"/>
        <v>0</v>
      </c>
      <c r="H72" s="48">
        <f t="shared" si="10"/>
        <v>0</v>
      </c>
      <c r="I72" s="48">
        <f t="shared" si="10"/>
        <v>0</v>
      </c>
      <c r="J72" s="48">
        <f t="shared" si="10"/>
        <v>0</v>
      </c>
    </row>
    <row r="73" spans="1:10" s="3" customFormat="1" ht="27" customHeight="1" x14ac:dyDescent="0.2">
      <c r="A73" s="70" t="s">
        <v>19</v>
      </c>
      <c r="B73" s="70"/>
      <c r="C73" s="70"/>
      <c r="D73" s="70"/>
      <c r="E73" s="70"/>
      <c r="F73" s="70"/>
      <c r="G73" s="70"/>
      <c r="H73" s="51"/>
      <c r="I73" s="51"/>
      <c r="J73" s="51"/>
    </row>
    <row r="74" spans="1:10" s="3" customFormat="1" ht="52.5" customHeight="1" x14ac:dyDescent="0.2">
      <c r="A74" s="28">
        <v>1</v>
      </c>
      <c r="B74" s="33" t="s">
        <v>31</v>
      </c>
      <c r="C74" s="47">
        <f>D74+H74</f>
        <v>224180540.78</v>
      </c>
      <c r="D74" s="48">
        <f>SUM(E74:G74)</f>
        <v>221748083.71000001</v>
      </c>
      <c r="E74" s="31">
        <v>221745866.24000001</v>
      </c>
      <c r="F74" s="31">
        <v>2217.4700000000003</v>
      </c>
      <c r="G74" s="31">
        <v>0</v>
      </c>
      <c r="H74" s="50">
        <f>SUM(I74:J74)</f>
        <v>2432457.0699999998</v>
      </c>
      <c r="I74" s="50">
        <v>2432457.0699999998</v>
      </c>
      <c r="J74" s="50">
        <v>0</v>
      </c>
    </row>
    <row r="75" spans="1:10" s="3" customFormat="1" ht="64.5" customHeight="1" x14ac:dyDescent="0.2">
      <c r="A75" s="28">
        <v>2</v>
      </c>
      <c r="B75" s="33" t="s">
        <v>64</v>
      </c>
      <c r="C75" s="47">
        <f t="shared" ref="C75:C76" si="11">D75+H75</f>
        <v>4387278.32</v>
      </c>
      <c r="D75" s="48">
        <f t="shared" ref="D75" si="12">SUM(E75:G75)</f>
        <v>0</v>
      </c>
      <c r="E75" s="31">
        <v>0</v>
      </c>
      <c r="F75" s="31">
        <v>0</v>
      </c>
      <c r="G75" s="31">
        <v>0</v>
      </c>
      <c r="H75" s="50">
        <f t="shared" ref="H75:H76" si="13">SUM(I75:J75)</f>
        <v>4387278.32</v>
      </c>
      <c r="I75" s="50">
        <v>4387278.32</v>
      </c>
      <c r="J75" s="50">
        <v>0</v>
      </c>
    </row>
    <row r="76" spans="1:10" s="3" customFormat="1" ht="64.5" customHeight="1" x14ac:dyDescent="0.2">
      <c r="A76" s="28">
        <v>3</v>
      </c>
      <c r="B76" s="33" t="s">
        <v>66</v>
      </c>
      <c r="C76" s="47">
        <f t="shared" si="11"/>
        <v>515766424.30000001</v>
      </c>
      <c r="D76" s="48">
        <f t="shared" ref="D76" si="14">SUM(E76:G76)</f>
        <v>0</v>
      </c>
      <c r="E76" s="31">
        <v>0</v>
      </c>
      <c r="F76" s="31">
        <v>0</v>
      </c>
      <c r="G76" s="31">
        <v>0</v>
      </c>
      <c r="H76" s="50">
        <f t="shared" si="13"/>
        <v>515766424.30000001</v>
      </c>
      <c r="I76" s="50">
        <f>517511180.99-1749982.5</f>
        <v>515761198.49000001</v>
      </c>
      <c r="J76" s="50">
        <f>5243.31-17.5</f>
        <v>5225.8100000000004</v>
      </c>
    </row>
    <row r="77" spans="1:10" s="3" customFormat="1" ht="54" customHeight="1" x14ac:dyDescent="0.2">
      <c r="A77" s="28"/>
      <c r="B77" s="33" t="s">
        <v>25</v>
      </c>
      <c r="C77" s="48">
        <f>SUM(C74:C76)</f>
        <v>744334243.39999998</v>
      </c>
      <c r="D77" s="48">
        <f t="shared" ref="D77:J77" si="15">SUM(D74:D76)</f>
        <v>221748083.71000001</v>
      </c>
      <c r="E77" s="48">
        <f t="shared" si="15"/>
        <v>221745866.24000001</v>
      </c>
      <c r="F77" s="48">
        <f t="shared" si="15"/>
        <v>2217.4700000000003</v>
      </c>
      <c r="G77" s="48">
        <f t="shared" si="15"/>
        <v>0</v>
      </c>
      <c r="H77" s="48">
        <f t="shared" si="15"/>
        <v>522586159.69</v>
      </c>
      <c r="I77" s="48">
        <f t="shared" si="15"/>
        <v>522580933.88</v>
      </c>
      <c r="J77" s="48">
        <f t="shared" si="15"/>
        <v>5225.8100000000004</v>
      </c>
    </row>
    <row r="78" spans="1:10" s="3" customFormat="1" ht="51" customHeight="1" x14ac:dyDescent="0.2">
      <c r="A78" s="28"/>
      <c r="B78" s="33" t="s">
        <v>26</v>
      </c>
      <c r="C78" s="48">
        <f>C66+C69+C72+C77</f>
        <v>754741472.79999995</v>
      </c>
      <c r="D78" s="54">
        <f t="shared" ref="D78:J78" si="16">D66+D69+D72+D77</f>
        <v>229607321.51000002</v>
      </c>
      <c r="E78" s="54">
        <f t="shared" si="16"/>
        <v>229605014.04000002</v>
      </c>
      <c r="F78" s="54">
        <f t="shared" si="16"/>
        <v>2307.4700000000003</v>
      </c>
      <c r="G78" s="54">
        <f t="shared" si="16"/>
        <v>0</v>
      </c>
      <c r="H78" s="54">
        <f t="shared" si="16"/>
        <v>525134151.29000002</v>
      </c>
      <c r="I78" s="54">
        <f t="shared" si="16"/>
        <v>525128900</v>
      </c>
      <c r="J78" s="54">
        <f t="shared" si="16"/>
        <v>5251.29</v>
      </c>
    </row>
    <row r="79" spans="1:10" s="3" customFormat="1" ht="44.25" customHeight="1" x14ac:dyDescent="0.2">
      <c r="A79" s="28"/>
      <c r="B79" s="33" t="s">
        <v>20</v>
      </c>
      <c r="C79" s="48">
        <f t="shared" ref="C79:J79" si="17">C78+C62</f>
        <v>868816751.28999996</v>
      </c>
      <c r="D79" s="48">
        <f t="shared" si="17"/>
        <v>343682600</v>
      </c>
      <c r="E79" s="48">
        <f t="shared" si="17"/>
        <v>342831600</v>
      </c>
      <c r="F79" s="48">
        <f t="shared" si="17"/>
        <v>4000</v>
      </c>
      <c r="G79" s="48">
        <f t="shared" si="17"/>
        <v>847000</v>
      </c>
      <c r="H79" s="48">
        <f t="shared" si="17"/>
        <v>525134151.29000002</v>
      </c>
      <c r="I79" s="48">
        <f t="shared" si="17"/>
        <v>525128900</v>
      </c>
      <c r="J79" s="48">
        <f t="shared" si="17"/>
        <v>5251.29</v>
      </c>
    </row>
    <row r="80" spans="1:10" s="3" customFormat="1" ht="44.25" customHeight="1" x14ac:dyDescent="0.2">
      <c r="A80" s="43"/>
      <c r="B80" s="44"/>
      <c r="C80" s="45"/>
      <c r="D80" s="45"/>
      <c r="E80" s="45"/>
      <c r="F80" s="45"/>
      <c r="G80" s="45"/>
    </row>
    <row r="81" spans="1:10" s="3" customFormat="1" ht="48" customHeight="1" x14ac:dyDescent="0.2">
      <c r="A81" s="71" t="s">
        <v>69</v>
      </c>
      <c r="B81" s="71"/>
      <c r="C81" s="71"/>
      <c r="D81" s="71"/>
      <c r="E81" s="71"/>
      <c r="F81" s="71"/>
      <c r="G81" s="71"/>
      <c r="H81" s="71"/>
      <c r="I81" s="71"/>
      <c r="J81" s="71"/>
    </row>
    <row r="82" spans="1:10" s="3" customFormat="1" ht="24" customHeight="1" x14ac:dyDescent="0.2">
      <c r="A82" s="1"/>
      <c r="B82" s="15"/>
      <c r="C82" s="17"/>
      <c r="D82" s="1"/>
      <c r="E82" s="1"/>
      <c r="F82" s="1"/>
      <c r="G82" s="1"/>
    </row>
    <row r="83" spans="1:10" s="9" customFormat="1" ht="39" customHeight="1" x14ac:dyDescent="0.2">
      <c r="A83" s="22"/>
      <c r="B83" s="18" t="s">
        <v>72</v>
      </c>
      <c r="C83" s="23">
        <v>868816751.28999996</v>
      </c>
      <c r="D83" s="19">
        <v>343682600</v>
      </c>
      <c r="E83" s="19">
        <v>342831600</v>
      </c>
      <c r="F83" s="19">
        <v>4000</v>
      </c>
      <c r="G83" s="19">
        <v>847000</v>
      </c>
      <c r="H83" s="58">
        <v>525134151.29000002</v>
      </c>
      <c r="I83" s="58">
        <v>525128900</v>
      </c>
      <c r="J83" s="58">
        <v>5251.29</v>
      </c>
    </row>
    <row r="84" spans="1:10" x14ac:dyDescent="0.25">
      <c r="A84" s="8"/>
      <c r="B84" s="20" t="s">
        <v>73</v>
      </c>
      <c r="C84" s="21">
        <f>C79-C83</f>
        <v>0</v>
      </c>
      <c r="D84" s="21">
        <f t="shared" ref="D84:J84" si="18">D79-D83</f>
        <v>0</v>
      </c>
      <c r="E84" s="21">
        <f t="shared" si="18"/>
        <v>0</v>
      </c>
      <c r="F84" s="21">
        <f t="shared" si="18"/>
        <v>0</v>
      </c>
      <c r="G84" s="21">
        <f t="shared" si="18"/>
        <v>0</v>
      </c>
      <c r="H84" s="21">
        <f t="shared" si="18"/>
        <v>0</v>
      </c>
      <c r="I84" s="21">
        <f t="shared" si="18"/>
        <v>0</v>
      </c>
      <c r="J84" s="21">
        <f t="shared" si="18"/>
        <v>0</v>
      </c>
    </row>
    <row r="85" spans="1:10" x14ac:dyDescent="0.25">
      <c r="C85" s="10"/>
      <c r="D85" s="10"/>
      <c r="E85" s="10"/>
      <c r="F85" s="10"/>
      <c r="G85" s="10"/>
      <c r="H85" s="10"/>
      <c r="I85" s="10"/>
      <c r="J85" s="10"/>
    </row>
    <row r="86" spans="1:10" x14ac:dyDescent="0.25">
      <c r="C86" s="10"/>
      <c r="D86" s="19"/>
      <c r="E86" s="19"/>
      <c r="F86" s="10"/>
      <c r="G86" s="10"/>
    </row>
    <row r="87" spans="1:10" x14ac:dyDescent="0.25">
      <c r="C87" s="10"/>
      <c r="D87" s="19"/>
      <c r="E87" s="19"/>
      <c r="F87" s="19"/>
      <c r="G87" s="19"/>
    </row>
    <row r="88" spans="1:10" x14ac:dyDescent="0.25">
      <c r="C88" s="10"/>
      <c r="D88" s="19"/>
      <c r="E88" s="19"/>
    </row>
    <row r="89" spans="1:10" x14ac:dyDescent="0.25">
      <c r="C89" s="10"/>
      <c r="D89" s="19"/>
      <c r="E89" s="19"/>
      <c r="F89" s="19"/>
      <c r="G89" s="19"/>
    </row>
    <row r="90" spans="1:10" x14ac:dyDescent="0.25">
      <c r="C90" s="10"/>
      <c r="D90" s="19"/>
      <c r="E90" s="19"/>
    </row>
    <row r="91" spans="1:10" x14ac:dyDescent="0.25">
      <c r="C91" s="10"/>
      <c r="D91" s="10"/>
      <c r="E91" s="10"/>
      <c r="F91" s="10"/>
      <c r="G91" s="10"/>
    </row>
  </sheetData>
  <mergeCells count="75">
    <mergeCell ref="A9:J9"/>
    <mergeCell ref="A34:J34"/>
    <mergeCell ref="A43:J43"/>
    <mergeCell ref="H35:H41"/>
    <mergeCell ref="I35:I41"/>
    <mergeCell ref="J35:J41"/>
    <mergeCell ref="A20:J20"/>
    <mergeCell ref="D17:D18"/>
    <mergeCell ref="G17:G18"/>
    <mergeCell ref="E17:F17"/>
    <mergeCell ref="D16:G16"/>
    <mergeCell ref="A16:A18"/>
    <mergeCell ref="B16:B18"/>
    <mergeCell ref="C16:C18"/>
    <mergeCell ref="C35:C41"/>
    <mergeCell ref="A81:J81"/>
    <mergeCell ref="A70:J70"/>
    <mergeCell ref="C44:C49"/>
    <mergeCell ref="D44:D49"/>
    <mergeCell ref="F44:F49"/>
    <mergeCell ref="E44:E49"/>
    <mergeCell ref="G44:G49"/>
    <mergeCell ref="D52:D54"/>
    <mergeCell ref="F52:F54"/>
    <mergeCell ref="E52:E54"/>
    <mergeCell ref="C52:C54"/>
    <mergeCell ref="G52:G54"/>
    <mergeCell ref="H44:H49"/>
    <mergeCell ref="I44:I49"/>
    <mergeCell ref="J44:J49"/>
    <mergeCell ref="A73:G73"/>
    <mergeCell ref="D35:D41"/>
    <mergeCell ref="E35:E41"/>
    <mergeCell ref="F35:F41"/>
    <mergeCell ref="G35:G41"/>
    <mergeCell ref="A51:J51"/>
    <mergeCell ref="A67:J67"/>
    <mergeCell ref="E57:E60"/>
    <mergeCell ref="G57:G60"/>
    <mergeCell ref="I52:I54"/>
    <mergeCell ref="J52:J54"/>
    <mergeCell ref="H57:H60"/>
    <mergeCell ref="I57:I60"/>
    <mergeCell ref="J57:J60"/>
    <mergeCell ref="H52:H54"/>
    <mergeCell ref="C57:C60"/>
    <mergeCell ref="D57:D60"/>
    <mergeCell ref="F57:F60"/>
    <mergeCell ref="A56:J56"/>
    <mergeCell ref="A63:J63"/>
    <mergeCell ref="A64:J64"/>
    <mergeCell ref="A10:J10"/>
    <mergeCell ref="A11:J11"/>
    <mergeCell ref="A12:J12"/>
    <mergeCell ref="A28:J28"/>
    <mergeCell ref="J22:J26"/>
    <mergeCell ref="A21:J21"/>
    <mergeCell ref="H22:H26"/>
    <mergeCell ref="I22:I26"/>
    <mergeCell ref="G22:G26"/>
    <mergeCell ref="C22:C26"/>
    <mergeCell ref="D22:D26"/>
    <mergeCell ref="E22:E26"/>
    <mergeCell ref="F22:F26"/>
    <mergeCell ref="H16:J16"/>
    <mergeCell ref="H17:H18"/>
    <mergeCell ref="I17:J17"/>
    <mergeCell ref="H29:H30"/>
    <mergeCell ref="I29:I30"/>
    <mergeCell ref="J29:J30"/>
    <mergeCell ref="C29:C30"/>
    <mergeCell ref="D29:D30"/>
    <mergeCell ref="E29:E30"/>
    <mergeCell ref="F29:F30"/>
    <mergeCell ref="G29:G30"/>
  </mergeCells>
  <pageMargins left="1.3779527559055118" right="0.39370078740157483" top="1.3779527559055118" bottom="0.39370078740157483" header="0.31496062992125984" footer="0.31496062992125984"/>
  <pageSetup paperSize="8" scale="67" fitToHeight="7" orientation="landscape" r:id="rId1"/>
  <headerFooter differentFirst="1">
    <oddHeader>&amp;C&amp;P</oddHeader>
  </headerFooter>
  <rowBreaks count="2" manualBreakCount="2">
    <brk id="30" max="14" man="1"/>
    <brk id="5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2022-03-10T06:54:52Z</cp:lastPrinted>
  <dcterms:created xsi:type="dcterms:W3CDTF">2002-03-25T05:35:56Z</dcterms:created>
  <dcterms:modified xsi:type="dcterms:W3CDTF">2022-04-07T06:45:10Z</dcterms:modified>
</cp:coreProperties>
</file>